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70" activeTab="0"/>
  </bookViews>
  <sheets>
    <sheet name="order list" sheetId="1" r:id="rId1"/>
  </sheets>
  <definedNames>
    <definedName name="_xlnm.Print_Titles" localSheetId="0">'order list'!$1:$3</definedName>
  </definedNames>
  <calcPr fullCalcOnLoad="1"/>
</workbook>
</file>

<file path=xl/sharedStrings.xml><?xml version="1.0" encoding="utf-8"?>
<sst xmlns="http://schemas.openxmlformats.org/spreadsheetml/2006/main" count="342" uniqueCount="221">
  <si>
    <t>length</t>
  </si>
  <si>
    <t>thick</t>
  </si>
  <si>
    <t>Measurements in inches</t>
  </si>
  <si>
    <t>lower side -- bottom rail</t>
  </si>
  <si>
    <t>lower side -- mid rail</t>
  </si>
  <si>
    <t>lower side -- top rail</t>
  </si>
  <si>
    <t>lower side -- inner stile</t>
  </si>
  <si>
    <t>lower side -- outer lower panel</t>
  </si>
  <si>
    <t>lower side -- inner lower panel</t>
  </si>
  <si>
    <t>lower side -- upper panel</t>
  </si>
  <si>
    <t>lower back -- outer stile</t>
  </si>
  <si>
    <t>lower back -- inner stile</t>
  </si>
  <si>
    <t>lower back -- inner short stile</t>
  </si>
  <si>
    <t>lower back -- bottom rail</t>
  </si>
  <si>
    <t>lower back -- inner rail</t>
  </si>
  <si>
    <t>lower back -- top rail</t>
  </si>
  <si>
    <t>lower back -- side panel</t>
  </si>
  <si>
    <t>lower back -- top panel</t>
  </si>
  <si>
    <t>lower back -- lower panel</t>
  </si>
  <si>
    <t>material</t>
  </si>
  <si>
    <t>red oak</t>
  </si>
  <si>
    <t>lower face frame -- stile</t>
  </si>
  <si>
    <t>lower face frame -- drawer rail</t>
  </si>
  <si>
    <t>lower face frame -- base rail</t>
  </si>
  <si>
    <t>lower top</t>
  </si>
  <si>
    <t>baseboard -- inside back</t>
  </si>
  <si>
    <t>baseboard -- inside sides</t>
  </si>
  <si>
    <t>baseboard -- front</t>
  </si>
  <si>
    <t>baseboard -- outside sides</t>
  </si>
  <si>
    <t>baseboard -- outside back</t>
  </si>
  <si>
    <t>writing board -- board</t>
  </si>
  <si>
    <t>writing board -- side</t>
  </si>
  <si>
    <t>writing board -- front</t>
  </si>
  <si>
    <t>width</t>
  </si>
  <si>
    <t>upper top</t>
  </si>
  <si>
    <t>hutch top</t>
  </si>
  <si>
    <t>drawer -- top front</t>
  </si>
  <si>
    <t>drawer -- center front</t>
  </si>
  <si>
    <t>drawer -- middle front</t>
  </si>
  <si>
    <t>drawer -- bottom front</t>
  </si>
  <si>
    <t>drawer -- top side</t>
  </si>
  <si>
    <t>drawer -- top back</t>
  </si>
  <si>
    <t>drawer -- middle side</t>
  </si>
  <si>
    <t>drawer -- middle back</t>
  </si>
  <si>
    <t>drawer -- bottom side</t>
  </si>
  <si>
    <t>drawer -- bottom back</t>
  </si>
  <si>
    <t>drawer -- file side</t>
  </si>
  <si>
    <t>drawer -- center side</t>
  </si>
  <si>
    <t>drawer -- center back</t>
  </si>
  <si>
    <t>drawer -- center bottom</t>
  </si>
  <si>
    <t>upper side -- rear stile</t>
  </si>
  <si>
    <t>upper tambour -- slat</t>
  </si>
  <si>
    <t>upper tambour -- lift bar</t>
  </si>
  <si>
    <t>upper front -- stretcher</t>
  </si>
  <si>
    <t>upper back -- end stiles</t>
  </si>
  <si>
    <t>upper back -- inner stiles</t>
  </si>
  <si>
    <t>upper back -- upper &amp; lower rail</t>
  </si>
  <si>
    <t>upper back -- panel</t>
  </si>
  <si>
    <t>hutch back -- outer stile</t>
  </si>
  <si>
    <t>hutch back -- inner stile</t>
  </si>
  <si>
    <t>hutch back -- inner short stile</t>
  </si>
  <si>
    <t>hutch back -- inner rail</t>
  </si>
  <si>
    <t>hutch back -- side panel</t>
  </si>
  <si>
    <t>hutch back -- top panel</t>
  </si>
  <si>
    <t>hutch back -- lower panel</t>
  </si>
  <si>
    <t>hutch back -- upper &amp; lower rail</t>
  </si>
  <si>
    <t>LOWER DESK -- sites</t>
  </si>
  <si>
    <t>LOWER DESK -- back</t>
  </si>
  <si>
    <t>LOWER DESK -- top</t>
  </si>
  <si>
    <t>LOWER DESK -- baseboards</t>
  </si>
  <si>
    <t>LOWER DESK -- writing boards</t>
  </si>
  <si>
    <t>UPPER DESK -- sides</t>
  </si>
  <si>
    <t>UPPER DESK -- back</t>
  </si>
  <si>
    <t>UPPER DESK - front</t>
  </si>
  <si>
    <t>UPPER DESK -- top</t>
  </si>
  <si>
    <t>HUTCH -- back</t>
  </si>
  <si>
    <t>LOWER DESK -- front</t>
  </si>
  <si>
    <t>HUTCH -- front (doors)</t>
  </si>
  <si>
    <t>HUTCH -- top</t>
  </si>
  <si>
    <t>HARDWARE</t>
  </si>
  <si>
    <t>hutch face -- arched centre stretcher</t>
  </si>
  <si>
    <t>Can$</t>
  </si>
  <si>
    <t>spaceballs</t>
  </si>
  <si>
    <t>lower side -- rear/front stile</t>
  </si>
  <si>
    <t>qnt</t>
  </si>
  <si>
    <t>lower face frame -- centre short stile</t>
  </si>
  <si>
    <t>lower face frame -- centre drawer rail</t>
  </si>
  <si>
    <t>upper side -- front stile (template)</t>
  </si>
  <si>
    <t>upper side -- top rail (fit)</t>
  </si>
  <si>
    <t>upper side -- bottom rail (fit)</t>
  </si>
  <si>
    <t>upper side -- panel (template)</t>
  </si>
  <si>
    <t>full extension zinc slides (pr)</t>
  </si>
  <si>
    <t>+ 3/8</t>
  </si>
  <si>
    <t>+ 6/8</t>
  </si>
  <si>
    <t>- 5/16</t>
  </si>
  <si>
    <t>mortis/tenon</t>
  </si>
  <si>
    <t>hutch shelves -- left/right</t>
  </si>
  <si>
    <t>hutch shelves -- center</t>
  </si>
  <si>
    <t>aspen</t>
  </si>
  <si>
    <t>slide supports</t>
  </si>
  <si>
    <t>horizontal -- left/right</t>
  </si>
  <si>
    <t>horizontal -- top</t>
  </si>
  <si>
    <t>horizontal -- centre</t>
  </si>
  <si>
    <t>horizontal -- spacer</t>
  </si>
  <si>
    <t>vertical -- side</t>
  </si>
  <si>
    <t>vertical -- centre</t>
  </si>
  <si>
    <t>vertical -- dividers</t>
  </si>
  <si>
    <t>LUMBER</t>
  </si>
  <si>
    <t>ln ft</t>
  </si>
  <si>
    <t>red oak -- 1 x 8 (3/4 x 7 1/4)</t>
  </si>
  <si>
    <t>red oak -- 6/4 rough sawn</t>
  </si>
  <si>
    <t>bf</t>
  </si>
  <si>
    <t>aspen -- 1 x 8 (3/4 x 7 1/4)</t>
  </si>
  <si>
    <t>aspen -- 1 x 6 (3/4 x 5 1/2)</t>
  </si>
  <si>
    <t>hutch door -- lift off hinges w/ finial</t>
  </si>
  <si>
    <t>TIME</t>
  </si>
  <si>
    <t>lower side panels</t>
  </si>
  <si>
    <t>total hours</t>
  </si>
  <si>
    <t>lower &amp; hutch back panel</t>
  </si>
  <si>
    <t>lower face frame</t>
  </si>
  <si>
    <t>support frame -- sides</t>
  </si>
  <si>
    <t>support frame -- front/rear (left/right)</t>
  </si>
  <si>
    <t>support frame -- front/rear (center)</t>
  </si>
  <si>
    <t>INSIDE SUPPORT FRAMES, ETC.</t>
  </si>
  <si>
    <t>prep &amp; study plan</t>
  </si>
  <si>
    <t>lower support frames &amp; assembly</t>
  </si>
  <si>
    <t>baseboards</t>
  </si>
  <si>
    <t>drawers, writing boards</t>
  </si>
  <si>
    <t>LePage Sure Grip 500ml</t>
  </si>
  <si>
    <t>1/2" birch plywood (2 x 4)</t>
  </si>
  <si>
    <t>3/4" red oak plywood (2 x 4)</t>
  </si>
  <si>
    <t>tops for lower desk, upper desk, hutch</t>
  </si>
  <si>
    <t>1/4" aluminium rod for file drawer</t>
  </si>
  <si>
    <t>3'</t>
  </si>
  <si>
    <t>1/4" red oak plywood (4 x 8)</t>
  </si>
  <si>
    <t>tambour</t>
  </si>
  <si>
    <t>drawer fronts, drawer pulls</t>
  </si>
  <si>
    <t>13K0101</t>
  </si>
  <si>
    <t>02K3026</t>
  </si>
  <si>
    <t>12K8001/2</t>
  </si>
  <si>
    <t>01D0450/1</t>
  </si>
  <si>
    <t>upper tambour -- pre-shrunk denim</t>
  </si>
  <si>
    <t>magnetic secret latch + one knob</t>
  </si>
  <si>
    <t>UHMW 3/8" (3/4" x 24")</t>
  </si>
  <si>
    <t>LOWER DESK -- drawers (was changed)</t>
  </si>
  <si>
    <t>back &amp; side panels upper desk</t>
  </si>
  <si>
    <t>tabletop mounting clamps</t>
  </si>
  <si>
    <t>tabletop mounting screws #10 x 3/4"</t>
  </si>
  <si>
    <t>drawer -- handle (incl tambour &amp; hutch doors)</t>
  </si>
  <si>
    <t>ROLL TOP DESK -- 29-1/2 x 51-1/2 x 76-3/4</t>
  </si>
  <si>
    <t>glass</t>
  </si>
  <si>
    <t>HUTCH -- sides</t>
  </si>
  <si>
    <t>spline (trim as needed)</t>
  </si>
  <si>
    <t>drawer -- pen tray</t>
  </si>
  <si>
    <t>side panels &amp; doors hutch</t>
  </si>
  <si>
    <t>fit</t>
  </si>
  <si>
    <t>pair</t>
  </si>
  <si>
    <t>tambour glue</t>
  </si>
  <si>
    <t>(2nd choice plus 5 lnft free)</t>
  </si>
  <si>
    <t>(plus 3 lnft free)</t>
  </si>
  <si>
    <t>brass screws for hinges</t>
  </si>
  <si>
    <t>small knobs for storage drawers</t>
  </si>
  <si>
    <t>500ml</t>
  </si>
  <si>
    <t>hutch door -- left/right stile</t>
  </si>
  <si>
    <t>hutch door -- upper/lower rail</t>
  </si>
  <si>
    <t>storage compartments &amp; drawers</t>
  </si>
  <si>
    <t>brass magnetic catch for hutch</t>
  </si>
  <si>
    <t>hutch side -- front/rear stile</t>
  </si>
  <si>
    <t>hutch side -- upper/lower rail</t>
  </si>
  <si>
    <t>hutch side -- panel</t>
  </si>
  <si>
    <t>drawer -- front (center)</t>
  </si>
  <si>
    <t>cover -- side support</t>
  </si>
  <si>
    <t>drawer -- fronts (large)</t>
  </si>
  <si>
    <t>drawer -- fronts (small)</t>
  </si>
  <si>
    <t>drawer -- side (center)</t>
  </si>
  <si>
    <t>drawer -- side (large, small)</t>
  </si>
  <si>
    <t>drawer -- back (center)</t>
  </si>
  <si>
    <t>drawer -- back (large)</t>
  </si>
  <si>
    <t>drawer -- back (small)</t>
  </si>
  <si>
    <t>STORAGE COMPARTMENTS &amp; DRAWERS</t>
  </si>
  <si>
    <t>and other</t>
  </si>
  <si>
    <t>red oak -- 11/16 quarter round (to fix mistake)</t>
  </si>
  <si>
    <t>hutch door -- panel, bevelled with rose</t>
  </si>
  <si>
    <t>American Furniture Design -- plan #151</t>
  </si>
  <si>
    <t>total lumber</t>
  </si>
  <si>
    <t>total hardware</t>
  </si>
  <si>
    <t>total cost Can$</t>
  </si>
  <si>
    <t>cut width</t>
  </si>
  <si>
    <t>cut length</t>
  </si>
  <si>
    <t>drawer -- bottom (center)</t>
  </si>
  <si>
    <t>drawer -- bottom (large)</t>
  </si>
  <si>
    <t>drawer -- bottom (small)</t>
  </si>
  <si>
    <t>plywood</t>
  </si>
  <si>
    <t>red oak plywood</t>
  </si>
  <si>
    <t>Lower desk -- complete</t>
  </si>
  <si>
    <t>Lower desk -- drawers, slides, writing boards</t>
  </si>
  <si>
    <t>Lower desk - top</t>
  </si>
  <si>
    <t>Upper desk -- complete</t>
  </si>
  <si>
    <t>Upper desk -- tambour</t>
  </si>
  <si>
    <t>Upper desk -- storage compartments &amp; drawers</t>
  </si>
  <si>
    <t>Hutch -- door &amp; shelf glass</t>
  </si>
  <si>
    <t>Hutch -- complete</t>
  </si>
  <si>
    <t>Roll top desk total weight</t>
  </si>
  <si>
    <t>kg</t>
  </si>
  <si>
    <t>lbs</t>
  </si>
  <si>
    <t>WEIGHTS (including all hardware)</t>
  </si>
  <si>
    <t>Hutch -- body &amp; doors</t>
  </si>
  <si>
    <t>Upper desk -- body &amp; top</t>
  </si>
  <si>
    <t>Lower desk -- body</t>
  </si>
  <si>
    <t>Total number of built pieces</t>
  </si>
  <si>
    <t xml:space="preserve">Acrylic Urethane Varnish satin </t>
  </si>
  <si>
    <t>1 gal</t>
  </si>
  <si>
    <t>used existing stock</t>
  </si>
  <si>
    <t>finishing: stain, varnish final assembly</t>
  </si>
  <si>
    <t>wood filler, stain, sandpaper, tack cloth, screws</t>
  </si>
  <si>
    <t>drawer -- file front/middle/back</t>
  </si>
  <si>
    <t>plywood, adjust length based on true thickness of plywood</t>
  </si>
  <si>
    <t>drawer -- bottom (top/middle/bottom)</t>
  </si>
  <si>
    <t>drawer -- file bottom</t>
  </si>
  <si>
    <t>drawer -- bottom front (incl. 1 for file drawer)</t>
  </si>
  <si>
    <t>drawer -- middle front (incl. 1 for file drawer)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</si>
</sst>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\ ??/16"/>
    <numFmt numFmtId="166" formatCode="#\ ?/4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2" fontId="2" fillId="0" borderId="0" xfId="0" applyNumberFormat="1" applyFont="1" applyAlignment="1">
      <alignment horizontal="right"/>
    </xf>
    <xf numFmtId="12" fontId="0" fillId="0" borderId="0" xfId="0" applyNumberFormat="1" applyAlignment="1">
      <alignment/>
    </xf>
    <xf numFmtId="13" fontId="2" fillId="0" borderId="0" xfId="0" applyNumberFormat="1" applyFont="1" applyAlignment="1">
      <alignment horizontal="right"/>
    </xf>
    <xf numFmtId="13" fontId="0" fillId="0" borderId="0" xfId="0" applyNumberFormat="1" applyAlignment="1">
      <alignment/>
    </xf>
    <xf numFmtId="12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2" fontId="1" fillId="0" borderId="0" xfId="0" applyNumberFormat="1" applyFont="1" applyAlignment="1">
      <alignment/>
    </xf>
    <xf numFmtId="13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3" fontId="1" fillId="2" borderId="2" xfId="0" applyNumberFormat="1" applyFont="1" applyFill="1" applyBorder="1" applyAlignment="1">
      <alignment/>
    </xf>
    <xf numFmtId="12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13" fontId="0" fillId="3" borderId="0" xfId="0" applyNumberFormat="1" applyFill="1" applyAlignment="1">
      <alignment/>
    </xf>
    <xf numFmtId="13" fontId="0" fillId="4" borderId="0" xfId="0" applyNumberFormat="1" applyFill="1" applyAlignment="1">
      <alignment/>
    </xf>
    <xf numFmtId="13" fontId="0" fillId="3" borderId="0" xfId="0" applyNumberFormat="1" applyFont="1" applyFill="1" applyAlignment="1">
      <alignment/>
    </xf>
    <xf numFmtId="12" fontId="0" fillId="5" borderId="0" xfId="0" applyNumberFormat="1" applyFill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3" fontId="0" fillId="6" borderId="0" xfId="0" applyNumberFormat="1" applyFill="1" applyAlignment="1">
      <alignment/>
    </xf>
    <xf numFmtId="12" fontId="0" fillId="6" borderId="0" xfId="0" applyNumberFormat="1" applyFill="1" applyAlignment="1">
      <alignment/>
    </xf>
    <xf numFmtId="0" fontId="0" fillId="0" borderId="0" xfId="0" applyFont="1" applyAlignment="1">
      <alignment horizontal="right"/>
    </xf>
    <xf numFmtId="12" fontId="0" fillId="0" borderId="0" xfId="0" applyNumberFormat="1" applyFont="1" applyAlignment="1">
      <alignment horizontal="right"/>
    </xf>
    <xf numFmtId="13" fontId="0" fillId="6" borderId="0" xfId="0" applyNumberFormat="1" applyFill="1" applyAlignment="1">
      <alignment horizontal="right"/>
    </xf>
    <xf numFmtId="12" fontId="0" fillId="5" borderId="0" xfId="0" applyNumberFormat="1" applyFill="1" applyAlignment="1">
      <alignment horizontal="right"/>
    </xf>
    <xf numFmtId="0" fontId="0" fillId="0" borderId="0" xfId="0" applyFill="1" applyAlignment="1">
      <alignment/>
    </xf>
    <xf numFmtId="12" fontId="0" fillId="0" borderId="0" xfId="0" applyNumberFormat="1" applyFill="1" applyAlignment="1">
      <alignment/>
    </xf>
    <xf numFmtId="13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13" fontId="0" fillId="0" borderId="0" xfId="0" applyNumberFormat="1" applyFont="1" applyFill="1" applyBorder="1" applyAlignment="1">
      <alignment/>
    </xf>
    <xf numFmtId="1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4" fontId="0" fillId="0" borderId="4" xfId="0" applyNumberFormat="1" applyBorder="1" applyAlignment="1">
      <alignment/>
    </xf>
    <xf numFmtId="0" fontId="0" fillId="2" borderId="0" xfId="0" applyFill="1" applyBorder="1" applyAlignment="1">
      <alignment/>
    </xf>
    <xf numFmtId="12" fontId="0" fillId="3" borderId="0" xfId="0" applyNumberFormat="1" applyFill="1" applyAlignment="1" quotePrefix="1">
      <alignment horizontal="right"/>
    </xf>
    <xf numFmtId="12" fontId="0" fillId="4" borderId="0" xfId="0" applyNumberFormat="1" applyFill="1" applyAlignment="1" quotePrefix="1">
      <alignment horizontal="right"/>
    </xf>
    <xf numFmtId="12" fontId="0" fillId="0" borderId="0" xfId="0" applyNumberFormat="1" applyAlignment="1">
      <alignment horizontal="right"/>
    </xf>
    <xf numFmtId="4" fontId="0" fillId="0" borderId="4" xfId="0" applyNumberFormat="1" applyBorder="1" applyAlignment="1">
      <alignment/>
    </xf>
    <xf numFmtId="13" fontId="0" fillId="5" borderId="0" xfId="0" applyNumberFormat="1" applyFill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/>
    </xf>
    <xf numFmtId="12" fontId="1" fillId="0" borderId="0" xfId="0" applyNumberFormat="1" applyFont="1" applyFill="1" applyBorder="1" applyAlignment="1">
      <alignment/>
    </xf>
    <xf numFmtId="13" fontId="1" fillId="0" borderId="0" xfId="0" applyNumberFormat="1" applyFont="1" applyFill="1" applyBorder="1" applyAlignment="1">
      <alignment/>
    </xf>
    <xf numFmtId="12" fontId="0" fillId="0" borderId="0" xfId="0" applyNumberFormat="1" applyFont="1" applyFill="1" applyAlignment="1">
      <alignment/>
    </xf>
    <xf numFmtId="1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4" fontId="1" fillId="0" borderId="5" xfId="0" applyNumberFormat="1" applyFont="1" applyBorder="1" applyAlignment="1">
      <alignment/>
    </xf>
    <xf numFmtId="13" fontId="0" fillId="0" borderId="0" xfId="0" applyNumberFormat="1" applyFill="1" applyAlignment="1">
      <alignment horizontal="right"/>
    </xf>
    <xf numFmtId="164" fontId="1" fillId="0" borderId="5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4" xfId="0" applyNumberFormat="1" applyBorder="1" applyAlignment="1">
      <alignment/>
    </xf>
    <xf numFmtId="164" fontId="1" fillId="0" borderId="0" xfId="0" applyNumberFormat="1" applyFont="1" applyAlignment="1">
      <alignment horizontal="right"/>
    </xf>
    <xf numFmtId="13" fontId="1" fillId="0" borderId="0" xfId="0" applyNumberFormat="1" applyFont="1" applyAlignment="1">
      <alignment horizontal="right"/>
    </xf>
    <xf numFmtId="12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2" fontId="0" fillId="0" borderId="0" xfId="0" applyNumberFormat="1" applyAlignment="1">
      <alignment vertical="center"/>
    </xf>
    <xf numFmtId="1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1"/>
  <sheetViews>
    <sheetView tabSelected="1" workbookViewId="0" topLeftCell="A31">
      <selection activeCell="H55" sqref="H55"/>
    </sheetView>
  </sheetViews>
  <sheetFormatPr defaultColWidth="9.140625" defaultRowHeight="12.75"/>
  <cols>
    <col min="1" max="1" width="43.00390625" style="0" customWidth="1"/>
    <col min="2" max="2" width="4.00390625" style="0" bestFit="1" customWidth="1"/>
    <col min="3" max="3" width="8.140625" style="4" bestFit="1" customWidth="1"/>
    <col min="4" max="4" width="10.140625" style="6" bestFit="1" customWidth="1"/>
    <col min="5" max="5" width="8.140625" style="4" bestFit="1" customWidth="1"/>
    <col min="6" max="6" width="10.8515625" style="4" bestFit="1" customWidth="1"/>
    <col min="7" max="7" width="6.140625" style="4" bestFit="1" customWidth="1"/>
    <col min="8" max="8" width="30.00390625" style="0" customWidth="1"/>
    <col min="9" max="9" width="8.7109375" style="14" customWidth="1"/>
    <col min="10" max="10" width="8.8515625" style="26" customWidth="1"/>
    <col min="11" max="13" width="5.28125" style="26" bestFit="1" customWidth="1"/>
    <col min="14" max="14" width="6.140625" style="26" customWidth="1"/>
    <col min="15" max="15" width="5.28125" style="26" bestFit="1" customWidth="1"/>
  </cols>
  <sheetData>
    <row r="1" spans="1:8" ht="18">
      <c r="A1" s="79" t="s">
        <v>149</v>
      </c>
      <c r="B1" s="79"/>
      <c r="C1" s="79"/>
      <c r="D1" s="79"/>
      <c r="E1" s="79"/>
      <c r="F1" s="79"/>
      <c r="G1" s="79"/>
      <c r="H1" s="79"/>
    </row>
    <row r="2" spans="1:15" ht="12.75">
      <c r="A2" s="1" t="s">
        <v>2</v>
      </c>
      <c r="B2" s="2" t="s">
        <v>84</v>
      </c>
      <c r="C2" s="3" t="s">
        <v>33</v>
      </c>
      <c r="D2" s="5" t="s">
        <v>187</v>
      </c>
      <c r="E2" s="3" t="s">
        <v>0</v>
      </c>
      <c r="F2" s="3" t="s">
        <v>188</v>
      </c>
      <c r="G2" s="3" t="s">
        <v>1</v>
      </c>
      <c r="H2" s="7" t="s">
        <v>19</v>
      </c>
      <c r="I2" s="15" t="s">
        <v>81</v>
      </c>
      <c r="J2" s="27"/>
      <c r="K2" s="27"/>
      <c r="L2" s="27"/>
      <c r="M2" s="27"/>
      <c r="N2" s="27"/>
      <c r="O2" s="27"/>
    </row>
    <row r="3" spans="1:8" ht="12.75">
      <c r="A3" s="1"/>
      <c r="B3" s="2"/>
      <c r="C3" s="3"/>
      <c r="D3" s="5"/>
      <c r="E3" s="3"/>
      <c r="F3" s="3"/>
      <c r="G3" s="3"/>
      <c r="H3" s="7"/>
    </row>
    <row r="4" spans="1:8" ht="12.75">
      <c r="A4" s="13"/>
      <c r="B4" s="32"/>
      <c r="D4" s="50" t="s">
        <v>92</v>
      </c>
      <c r="E4" s="33"/>
      <c r="F4" s="34" t="s">
        <v>94</v>
      </c>
      <c r="G4" s="33"/>
      <c r="H4" s="35" t="s">
        <v>95</v>
      </c>
    </row>
    <row r="5" spans="1:8" ht="12.75">
      <c r="A5" s="13"/>
      <c r="B5" s="32"/>
      <c r="D5" s="51" t="s">
        <v>93</v>
      </c>
      <c r="E5" s="33"/>
      <c r="F5" s="64"/>
      <c r="G5" s="33"/>
      <c r="H5" s="35" t="s">
        <v>180</v>
      </c>
    </row>
    <row r="6" spans="1:8" ht="12.75">
      <c r="A6" s="1"/>
      <c r="B6" s="2"/>
      <c r="C6" s="3"/>
      <c r="D6" s="5"/>
      <c r="E6" s="3"/>
      <c r="F6" s="3"/>
      <c r="G6" s="3"/>
      <c r="H6" s="7"/>
    </row>
    <row r="7" spans="1:15" s="8" customFormat="1" ht="12.75">
      <c r="A7" s="17" t="s">
        <v>66</v>
      </c>
      <c r="B7" s="18">
        <v>4</v>
      </c>
      <c r="C7" s="20">
        <v>26.5</v>
      </c>
      <c r="D7" s="19"/>
      <c r="E7" s="20">
        <v>29</v>
      </c>
      <c r="F7" s="20"/>
      <c r="G7" s="20"/>
      <c r="H7" s="21"/>
      <c r="I7" s="16"/>
      <c r="J7" s="28"/>
      <c r="K7" s="28"/>
      <c r="L7" s="28"/>
      <c r="M7" s="28"/>
      <c r="N7" s="28"/>
      <c r="O7" s="28"/>
    </row>
    <row r="8" spans="1:8" ht="12.75">
      <c r="A8" s="36" t="s">
        <v>83</v>
      </c>
      <c r="B8">
        <v>8</v>
      </c>
      <c r="C8" s="4">
        <v>1.5</v>
      </c>
      <c r="D8" s="22">
        <f>C8+3/8</f>
        <v>1.875</v>
      </c>
      <c r="E8" s="4">
        <v>29</v>
      </c>
      <c r="G8" s="4">
        <v>0.75</v>
      </c>
      <c r="H8" t="s">
        <v>20</v>
      </c>
    </row>
    <row r="9" spans="1:8" ht="12.75">
      <c r="A9" s="36" t="s">
        <v>3</v>
      </c>
      <c r="B9">
        <v>4</v>
      </c>
      <c r="C9" s="4">
        <v>5</v>
      </c>
      <c r="D9" s="22">
        <f>C9+3/8</f>
        <v>5.375</v>
      </c>
      <c r="E9" s="4">
        <v>23.5</v>
      </c>
      <c r="G9" s="4">
        <v>0.75</v>
      </c>
      <c r="H9" t="s">
        <v>20</v>
      </c>
    </row>
    <row r="10" spans="1:8" ht="12.75">
      <c r="A10" s="36" t="s">
        <v>4</v>
      </c>
      <c r="B10">
        <v>4</v>
      </c>
      <c r="C10" s="4">
        <v>2.875</v>
      </c>
      <c r="D10" s="23">
        <f>C10+6/8</f>
        <v>3.625</v>
      </c>
      <c r="E10" s="4">
        <v>23.5</v>
      </c>
      <c r="G10" s="4">
        <v>0.75</v>
      </c>
      <c r="H10" t="s">
        <v>20</v>
      </c>
    </row>
    <row r="11" spans="1:8" ht="12.75">
      <c r="A11" s="36" t="s">
        <v>5</v>
      </c>
      <c r="B11">
        <v>4</v>
      </c>
      <c r="C11" s="4">
        <v>2.75</v>
      </c>
      <c r="D11" s="22">
        <f>C11+3/8</f>
        <v>3.125</v>
      </c>
      <c r="E11" s="4">
        <v>23.5</v>
      </c>
      <c r="G11" s="4">
        <v>0.75</v>
      </c>
      <c r="H11" t="s">
        <v>20</v>
      </c>
    </row>
    <row r="12" spans="1:8" ht="12.75">
      <c r="A12" s="36" t="s">
        <v>6</v>
      </c>
      <c r="B12">
        <v>8</v>
      </c>
      <c r="C12" s="4">
        <v>2</v>
      </c>
      <c r="D12" s="23">
        <f>C12+6/8</f>
        <v>2.75</v>
      </c>
      <c r="E12" s="4">
        <v>11.875</v>
      </c>
      <c r="G12" s="4">
        <v>0.75</v>
      </c>
      <c r="H12" t="s">
        <v>20</v>
      </c>
    </row>
    <row r="13" spans="1:8" ht="12.75">
      <c r="A13" s="36" t="s">
        <v>7</v>
      </c>
      <c r="B13">
        <v>8</v>
      </c>
      <c r="C13" s="4">
        <v>6.375</v>
      </c>
      <c r="D13" s="30">
        <f>C13-5/16</f>
        <v>6.0625</v>
      </c>
      <c r="E13" s="4">
        <v>11.875</v>
      </c>
      <c r="F13" s="30">
        <f>E13-5/16</f>
        <v>11.5625</v>
      </c>
      <c r="G13" s="4">
        <v>0.75</v>
      </c>
      <c r="H13" t="s">
        <v>20</v>
      </c>
    </row>
    <row r="14" spans="1:8" ht="12.75">
      <c r="A14" s="36" t="s">
        <v>8</v>
      </c>
      <c r="B14">
        <v>4</v>
      </c>
      <c r="C14" s="4">
        <v>6.75</v>
      </c>
      <c r="D14" s="30">
        <f>C14-5/16</f>
        <v>6.4375</v>
      </c>
      <c r="E14" s="4">
        <v>11.875</v>
      </c>
      <c r="F14" s="30">
        <f>E14-5/16</f>
        <v>11.5625</v>
      </c>
      <c r="G14" s="4">
        <v>0.75</v>
      </c>
      <c r="H14" t="s">
        <v>20</v>
      </c>
    </row>
    <row r="15" spans="1:8" ht="12.75">
      <c r="A15" s="36" t="s">
        <v>9</v>
      </c>
      <c r="B15">
        <v>4</v>
      </c>
      <c r="C15" s="4">
        <v>6.5</v>
      </c>
      <c r="D15" s="30">
        <f>C15-5/16</f>
        <v>6.1875</v>
      </c>
      <c r="E15" s="4">
        <v>23.5</v>
      </c>
      <c r="F15" s="30">
        <f>E15-5/16</f>
        <v>23.1875</v>
      </c>
      <c r="G15" s="4">
        <v>0.75</v>
      </c>
      <c r="H15" t="s">
        <v>20</v>
      </c>
    </row>
    <row r="17" spans="1:15" s="8" customFormat="1" ht="12.75">
      <c r="A17" s="17" t="s">
        <v>67</v>
      </c>
      <c r="B17" s="18">
        <v>1</v>
      </c>
      <c r="C17" s="20">
        <v>50</v>
      </c>
      <c r="D17" s="19"/>
      <c r="E17" s="20">
        <v>29</v>
      </c>
      <c r="F17" s="20"/>
      <c r="G17" s="20"/>
      <c r="H17" s="21"/>
      <c r="I17" s="16"/>
      <c r="J17" s="28"/>
      <c r="K17" s="28"/>
      <c r="L17" s="28"/>
      <c r="M17" s="28"/>
      <c r="N17" s="28"/>
      <c r="O17" s="28"/>
    </row>
    <row r="18" spans="1:8" ht="12.75">
      <c r="A18" s="36" t="s">
        <v>10</v>
      </c>
      <c r="B18">
        <v>2</v>
      </c>
      <c r="C18" s="4">
        <v>2.875</v>
      </c>
      <c r="D18" s="22">
        <f>C18+3/8</f>
        <v>3.25</v>
      </c>
      <c r="E18" s="4">
        <v>29</v>
      </c>
      <c r="G18" s="4">
        <v>0.75</v>
      </c>
      <c r="H18" t="s">
        <v>20</v>
      </c>
    </row>
    <row r="19" spans="1:8" ht="12.75">
      <c r="A19" s="36" t="s">
        <v>11</v>
      </c>
      <c r="B19">
        <v>2</v>
      </c>
      <c r="C19" s="4">
        <v>5.375</v>
      </c>
      <c r="D19" s="23">
        <f>C19+6/8</f>
        <v>6.125</v>
      </c>
      <c r="E19" s="4">
        <v>21.25</v>
      </c>
      <c r="G19" s="4">
        <v>0.75</v>
      </c>
      <c r="H19" t="s">
        <v>20</v>
      </c>
    </row>
    <row r="20" spans="1:8" ht="12.75">
      <c r="A20" s="36" t="s">
        <v>12</v>
      </c>
      <c r="B20">
        <v>1</v>
      </c>
      <c r="C20" s="4">
        <v>2.5</v>
      </c>
      <c r="D20" s="23">
        <f>C20+6/8</f>
        <v>3.25</v>
      </c>
      <c r="E20" s="4">
        <v>11.25</v>
      </c>
      <c r="G20" s="4">
        <v>0.75</v>
      </c>
      <c r="H20" t="s">
        <v>20</v>
      </c>
    </row>
    <row r="21" spans="1:8" ht="12.75">
      <c r="A21" s="36" t="s">
        <v>13</v>
      </c>
      <c r="B21">
        <v>1</v>
      </c>
      <c r="C21" s="4">
        <v>5</v>
      </c>
      <c r="D21" s="22">
        <f>C21+3/8</f>
        <v>5.375</v>
      </c>
      <c r="E21" s="4">
        <v>44.25</v>
      </c>
      <c r="G21" s="4">
        <v>0.75</v>
      </c>
      <c r="H21" t="s">
        <v>20</v>
      </c>
    </row>
    <row r="22" spans="1:8" ht="12.75">
      <c r="A22" s="36" t="s">
        <v>14</v>
      </c>
      <c r="B22">
        <v>1</v>
      </c>
      <c r="C22" s="4">
        <v>2.75</v>
      </c>
      <c r="D22" s="23">
        <f>C22+6/8</f>
        <v>3.5</v>
      </c>
      <c r="E22" s="4">
        <v>19</v>
      </c>
      <c r="G22" s="4">
        <v>0.75</v>
      </c>
      <c r="H22" t="s">
        <v>20</v>
      </c>
    </row>
    <row r="23" spans="1:8" ht="12.75">
      <c r="A23" s="36" t="s">
        <v>15</v>
      </c>
      <c r="B23">
        <v>1</v>
      </c>
      <c r="C23" s="4">
        <v>2.75</v>
      </c>
      <c r="D23" s="22">
        <f>C23+3/8</f>
        <v>3.125</v>
      </c>
      <c r="E23" s="4">
        <v>44.25</v>
      </c>
      <c r="G23" s="4">
        <v>0.75</v>
      </c>
      <c r="H23" t="s">
        <v>20</v>
      </c>
    </row>
    <row r="24" spans="1:8" ht="12.75">
      <c r="A24" s="36" t="s">
        <v>16</v>
      </c>
      <c r="B24">
        <v>2</v>
      </c>
      <c r="C24" s="4">
        <v>7.25</v>
      </c>
      <c r="D24" s="30">
        <f>C24-5/16</f>
        <v>6.9375</v>
      </c>
      <c r="E24" s="4">
        <v>21.25</v>
      </c>
      <c r="F24" s="30">
        <f>E24-5/16</f>
        <v>20.9375</v>
      </c>
      <c r="G24" s="4">
        <v>0.75</v>
      </c>
      <c r="H24" t="s">
        <v>20</v>
      </c>
    </row>
    <row r="25" spans="1:8" ht="12.75">
      <c r="A25" s="36" t="s">
        <v>17</v>
      </c>
      <c r="B25">
        <v>1</v>
      </c>
      <c r="C25" s="4">
        <v>7.25</v>
      </c>
      <c r="D25" s="30">
        <f aca="true" t="shared" si="0" ref="D25:F26">C25-5/16</f>
        <v>6.9375</v>
      </c>
      <c r="E25" s="4">
        <v>19</v>
      </c>
      <c r="F25" s="30">
        <f t="shared" si="0"/>
        <v>18.6875</v>
      </c>
      <c r="G25" s="4">
        <v>0.75</v>
      </c>
      <c r="H25" t="s">
        <v>20</v>
      </c>
    </row>
    <row r="26" spans="1:8" ht="12.75">
      <c r="A26" s="36" t="s">
        <v>18</v>
      </c>
      <c r="B26">
        <v>2</v>
      </c>
      <c r="C26" s="4">
        <v>8.25</v>
      </c>
      <c r="D26" s="30">
        <f t="shared" si="0"/>
        <v>7.9375</v>
      </c>
      <c r="E26" s="4">
        <v>11.25</v>
      </c>
      <c r="F26" s="30">
        <f t="shared" si="0"/>
        <v>10.9375</v>
      </c>
      <c r="G26" s="4">
        <v>0.75</v>
      </c>
      <c r="H26" t="s">
        <v>20</v>
      </c>
    </row>
    <row r="28" spans="1:15" s="8" customFormat="1" ht="12.75">
      <c r="A28" s="17" t="s">
        <v>76</v>
      </c>
      <c r="B28" s="18">
        <v>2</v>
      </c>
      <c r="C28" s="20">
        <v>13.25</v>
      </c>
      <c r="D28" s="19"/>
      <c r="E28" s="20">
        <v>29</v>
      </c>
      <c r="F28" s="20"/>
      <c r="G28" s="20"/>
      <c r="H28" s="21"/>
      <c r="I28" s="16"/>
      <c r="J28" s="28"/>
      <c r="K28" s="28"/>
      <c r="L28" s="28"/>
      <c r="M28" s="28"/>
      <c r="N28" s="28"/>
      <c r="O28" s="28"/>
    </row>
    <row r="29" spans="1:8" ht="12.75">
      <c r="A29" s="36" t="s">
        <v>21</v>
      </c>
      <c r="B29">
        <v>4</v>
      </c>
      <c r="C29" s="4">
        <v>1.25</v>
      </c>
      <c r="E29" s="4">
        <v>29</v>
      </c>
      <c r="G29" s="4">
        <v>0.75</v>
      </c>
      <c r="H29" t="s">
        <v>20</v>
      </c>
    </row>
    <row r="30" spans="1:8" ht="12.75">
      <c r="A30" s="36" t="s">
        <v>22</v>
      </c>
      <c r="B30">
        <v>9</v>
      </c>
      <c r="C30" s="4">
        <v>1.25</v>
      </c>
      <c r="E30" s="4">
        <v>10.75</v>
      </c>
      <c r="F30" s="25">
        <f>E30+5/8*2</f>
        <v>12</v>
      </c>
      <c r="G30" s="4">
        <v>0.75</v>
      </c>
      <c r="H30" t="s">
        <v>20</v>
      </c>
    </row>
    <row r="31" spans="1:8" ht="12.75">
      <c r="A31" s="36" t="s">
        <v>23</v>
      </c>
      <c r="B31">
        <v>2</v>
      </c>
      <c r="C31" s="4">
        <v>5</v>
      </c>
      <c r="E31" s="4">
        <v>10.75</v>
      </c>
      <c r="F31" s="25">
        <f>E31+5/8*2</f>
        <v>12</v>
      </c>
      <c r="G31" s="4">
        <v>0.75</v>
      </c>
      <c r="H31" t="s">
        <v>20</v>
      </c>
    </row>
    <row r="32" spans="1:8" ht="12.75">
      <c r="A32" s="36" t="s">
        <v>86</v>
      </c>
      <c r="B32">
        <v>2</v>
      </c>
      <c r="C32" s="4">
        <v>1</v>
      </c>
      <c r="E32" s="4">
        <v>23.5</v>
      </c>
      <c r="F32" s="25">
        <f>E32+1/2*2</f>
        <v>24.5</v>
      </c>
      <c r="G32" s="4">
        <v>0.75</v>
      </c>
      <c r="H32" t="s">
        <v>20</v>
      </c>
    </row>
    <row r="33" spans="1:8" ht="12.75">
      <c r="A33" s="36" t="s">
        <v>85</v>
      </c>
      <c r="B33">
        <v>2</v>
      </c>
      <c r="C33" s="4">
        <v>1</v>
      </c>
      <c r="E33" s="4">
        <v>3</v>
      </c>
      <c r="G33" s="4">
        <v>0.75</v>
      </c>
      <c r="H33" t="s">
        <v>20</v>
      </c>
    </row>
    <row r="35" spans="1:15" s="8" customFormat="1" ht="12.75">
      <c r="A35" s="17" t="s">
        <v>68</v>
      </c>
      <c r="B35" s="18">
        <v>1</v>
      </c>
      <c r="C35" s="20">
        <v>29.75</v>
      </c>
      <c r="D35" s="19"/>
      <c r="E35" s="20">
        <v>51.5</v>
      </c>
      <c r="F35" s="20"/>
      <c r="G35" s="20"/>
      <c r="H35" s="21"/>
      <c r="I35" s="16"/>
      <c r="J35" s="28"/>
      <c r="K35" s="28"/>
      <c r="L35" s="28"/>
      <c r="M35" s="28"/>
      <c r="N35" s="28"/>
      <c r="O35" s="28"/>
    </row>
    <row r="36" spans="1:8" ht="12.75">
      <c r="A36" s="36" t="s">
        <v>24</v>
      </c>
      <c r="B36">
        <v>1</v>
      </c>
      <c r="C36" s="4">
        <v>29.75</v>
      </c>
      <c r="E36" s="4">
        <v>51.5</v>
      </c>
      <c r="G36" s="4">
        <v>1</v>
      </c>
      <c r="H36" t="s">
        <v>20</v>
      </c>
    </row>
    <row r="38" spans="1:15" s="8" customFormat="1" ht="12.75">
      <c r="A38" s="17" t="s">
        <v>69</v>
      </c>
      <c r="B38" s="18"/>
      <c r="C38" s="20"/>
      <c r="D38" s="19"/>
      <c r="E38" s="20"/>
      <c r="F38" s="20"/>
      <c r="G38" s="20"/>
      <c r="H38" s="21"/>
      <c r="I38" s="16"/>
      <c r="J38" s="28"/>
      <c r="K38" s="28"/>
      <c r="L38" s="28"/>
      <c r="M38" s="28"/>
      <c r="N38" s="28"/>
      <c r="O38" s="28"/>
    </row>
    <row r="39" spans="1:8" ht="12.75">
      <c r="A39" s="36" t="s">
        <v>25</v>
      </c>
      <c r="B39">
        <v>1</v>
      </c>
      <c r="C39" s="4">
        <v>4</v>
      </c>
      <c r="E39" s="4">
        <v>23.5</v>
      </c>
      <c r="G39" s="4">
        <v>0.75</v>
      </c>
      <c r="H39" t="s">
        <v>20</v>
      </c>
    </row>
    <row r="40" spans="1:8" ht="12.75">
      <c r="A40" s="36" t="s">
        <v>26</v>
      </c>
      <c r="B40">
        <v>2</v>
      </c>
      <c r="C40" s="4">
        <v>4</v>
      </c>
      <c r="E40" s="4">
        <v>26.5</v>
      </c>
      <c r="G40" s="4">
        <v>0.75</v>
      </c>
      <c r="H40" t="s">
        <v>20</v>
      </c>
    </row>
    <row r="41" spans="1:8" ht="12.75">
      <c r="A41" s="36" t="s">
        <v>27</v>
      </c>
      <c r="B41">
        <v>2</v>
      </c>
      <c r="C41" s="4">
        <v>4</v>
      </c>
      <c r="E41" s="4">
        <v>14.75</v>
      </c>
      <c r="G41" s="4">
        <v>0.75</v>
      </c>
      <c r="H41" t="s">
        <v>20</v>
      </c>
    </row>
    <row r="42" spans="1:8" ht="12.75">
      <c r="A42" s="36" t="s">
        <v>28</v>
      </c>
      <c r="B42">
        <v>2</v>
      </c>
      <c r="C42" s="4">
        <v>4</v>
      </c>
      <c r="E42" s="4">
        <v>28.75</v>
      </c>
      <c r="G42" s="4">
        <v>0.75</v>
      </c>
      <c r="H42" t="s">
        <v>20</v>
      </c>
    </row>
    <row r="43" spans="1:8" ht="12.75">
      <c r="A43" s="36" t="s">
        <v>29</v>
      </c>
      <c r="B43">
        <v>1</v>
      </c>
      <c r="C43" s="4">
        <v>4</v>
      </c>
      <c r="E43" s="4">
        <v>50</v>
      </c>
      <c r="G43" s="4">
        <v>0.75</v>
      </c>
      <c r="H43" t="s">
        <v>20</v>
      </c>
    </row>
    <row r="45" spans="1:15" s="8" customFormat="1" ht="12.75">
      <c r="A45" s="17" t="s">
        <v>70</v>
      </c>
      <c r="B45" s="18">
        <v>2</v>
      </c>
      <c r="C45" s="20">
        <v>11.25</v>
      </c>
      <c r="D45" s="19"/>
      <c r="E45" s="20">
        <v>27.25</v>
      </c>
      <c r="F45" s="20"/>
      <c r="G45" s="20"/>
      <c r="H45" s="21"/>
      <c r="I45" s="16"/>
      <c r="J45" s="28"/>
      <c r="K45" s="28"/>
      <c r="L45" s="28"/>
      <c r="M45" s="28"/>
      <c r="N45" s="28"/>
      <c r="O45" s="28"/>
    </row>
    <row r="46" spans="1:8" ht="12.75">
      <c r="A46" s="36" t="s">
        <v>30</v>
      </c>
      <c r="B46">
        <v>2</v>
      </c>
      <c r="C46" s="4">
        <v>10.25</v>
      </c>
      <c r="E46" s="4">
        <v>26</v>
      </c>
      <c r="G46" s="4">
        <v>0.75</v>
      </c>
      <c r="H46" t="s">
        <v>193</v>
      </c>
    </row>
    <row r="47" spans="1:8" ht="12.75">
      <c r="A47" s="36" t="s">
        <v>31</v>
      </c>
      <c r="B47">
        <v>4</v>
      </c>
      <c r="C47" s="4">
        <v>0.5</v>
      </c>
      <c r="E47" s="4">
        <v>26</v>
      </c>
      <c r="G47" s="4">
        <v>0.75</v>
      </c>
      <c r="H47" t="s">
        <v>20</v>
      </c>
    </row>
    <row r="48" spans="1:8" ht="12.75">
      <c r="A48" s="36" t="s">
        <v>32</v>
      </c>
      <c r="B48">
        <v>2</v>
      </c>
      <c r="C48" s="4">
        <v>2</v>
      </c>
      <c r="E48" s="4">
        <v>12</v>
      </c>
      <c r="G48" s="4">
        <v>0.75</v>
      </c>
      <c r="H48" t="s">
        <v>20</v>
      </c>
    </row>
    <row r="50" spans="1:15" s="8" customFormat="1" ht="12.75">
      <c r="A50" s="17" t="s">
        <v>144</v>
      </c>
      <c r="B50" s="18"/>
      <c r="C50" s="20"/>
      <c r="D50" s="19"/>
      <c r="E50" s="20"/>
      <c r="F50" s="20"/>
      <c r="G50" s="20"/>
      <c r="H50" s="21"/>
      <c r="I50" s="16"/>
      <c r="J50" s="28"/>
      <c r="K50" s="28"/>
      <c r="L50" s="28"/>
      <c r="M50" s="28"/>
      <c r="N50" s="28"/>
      <c r="O50" s="28"/>
    </row>
    <row r="51" spans="1:8" ht="12.75">
      <c r="A51" s="36" t="s">
        <v>36</v>
      </c>
      <c r="B51" s="9">
        <v>2</v>
      </c>
      <c r="C51" s="4">
        <v>3.5</v>
      </c>
      <c r="E51" s="4">
        <v>11.25</v>
      </c>
      <c r="G51" s="4">
        <v>0.875</v>
      </c>
      <c r="H51" t="s">
        <v>20</v>
      </c>
    </row>
    <row r="52" spans="1:8" ht="12.75">
      <c r="A52" s="36" t="s">
        <v>40</v>
      </c>
      <c r="B52">
        <v>4</v>
      </c>
      <c r="C52" s="4">
        <v>2.75</v>
      </c>
      <c r="E52" s="4">
        <v>26</v>
      </c>
      <c r="G52" s="4">
        <v>0.5</v>
      </c>
      <c r="H52" t="s">
        <v>98</v>
      </c>
    </row>
    <row r="53" spans="1:8" ht="12.75">
      <c r="A53" s="36" t="s">
        <v>36</v>
      </c>
      <c r="B53">
        <v>2</v>
      </c>
      <c r="C53" s="4">
        <v>2.75</v>
      </c>
      <c r="E53" s="4">
        <v>9.25</v>
      </c>
      <c r="G53" s="4">
        <v>0.5</v>
      </c>
      <c r="H53" t="s">
        <v>98</v>
      </c>
    </row>
    <row r="54" spans="1:8" ht="12.75">
      <c r="A54" s="36" t="s">
        <v>41</v>
      </c>
      <c r="B54">
        <v>2</v>
      </c>
      <c r="C54" s="4">
        <v>2.25</v>
      </c>
      <c r="E54" s="4">
        <v>9.25</v>
      </c>
      <c r="G54" s="4">
        <v>0.5</v>
      </c>
      <c r="H54" t="s">
        <v>98</v>
      </c>
    </row>
    <row r="55" spans="1:8" ht="12.75">
      <c r="A55" s="36" t="s">
        <v>220</v>
      </c>
      <c r="B55">
        <v>4</v>
      </c>
      <c r="C55" s="4">
        <v>4.5</v>
      </c>
      <c r="E55" s="4">
        <v>11.25</v>
      </c>
      <c r="G55" s="4">
        <v>0.875</v>
      </c>
      <c r="H55" t="s">
        <v>20</v>
      </c>
    </row>
    <row r="56" spans="1:8" ht="12.75">
      <c r="A56" s="36" t="s">
        <v>42</v>
      </c>
      <c r="B56">
        <v>6</v>
      </c>
      <c r="C56" s="4">
        <v>3.75</v>
      </c>
      <c r="E56" s="4">
        <v>26</v>
      </c>
      <c r="G56" s="4">
        <v>0.5</v>
      </c>
      <c r="H56" t="s">
        <v>98</v>
      </c>
    </row>
    <row r="57" spans="1:8" ht="12.75">
      <c r="A57" s="36" t="s">
        <v>38</v>
      </c>
      <c r="B57">
        <v>3</v>
      </c>
      <c r="C57" s="4">
        <v>3.75</v>
      </c>
      <c r="E57" s="4">
        <v>9.25</v>
      </c>
      <c r="G57" s="4">
        <v>0.5</v>
      </c>
      <c r="H57" t="s">
        <v>98</v>
      </c>
    </row>
    <row r="58" spans="1:8" ht="12.75">
      <c r="A58" s="36" t="s">
        <v>43</v>
      </c>
      <c r="B58">
        <v>3</v>
      </c>
      <c r="C58" s="4">
        <v>3.25</v>
      </c>
      <c r="E58" s="4">
        <v>9.25</v>
      </c>
      <c r="G58" s="4">
        <v>0.5</v>
      </c>
      <c r="H58" t="s">
        <v>98</v>
      </c>
    </row>
    <row r="59" spans="1:8" ht="12.75">
      <c r="A59" s="36" t="s">
        <v>219</v>
      </c>
      <c r="B59">
        <v>2</v>
      </c>
      <c r="C59" s="4">
        <v>6.5</v>
      </c>
      <c r="E59" s="4">
        <v>11.25</v>
      </c>
      <c r="G59" s="4">
        <v>0.875</v>
      </c>
      <c r="H59" t="s">
        <v>20</v>
      </c>
    </row>
    <row r="60" spans="1:8" ht="12.75">
      <c r="A60" s="36" t="s">
        <v>44</v>
      </c>
      <c r="B60">
        <v>2</v>
      </c>
      <c r="C60" s="4">
        <v>5.75</v>
      </c>
      <c r="E60" s="4">
        <v>26</v>
      </c>
      <c r="G60" s="4">
        <v>0.5</v>
      </c>
      <c r="H60" t="s">
        <v>98</v>
      </c>
    </row>
    <row r="61" spans="1:8" ht="12.75">
      <c r="A61" s="36" t="s">
        <v>39</v>
      </c>
      <c r="B61">
        <v>1</v>
      </c>
      <c r="C61" s="4">
        <v>5.75</v>
      </c>
      <c r="E61" s="4">
        <v>9.25</v>
      </c>
      <c r="G61" s="4">
        <v>0.5</v>
      </c>
      <c r="H61" t="s">
        <v>98</v>
      </c>
    </row>
    <row r="62" spans="1:8" ht="12.75">
      <c r="A62" s="36" t="s">
        <v>45</v>
      </c>
      <c r="B62">
        <v>1</v>
      </c>
      <c r="C62" s="4">
        <v>5.25</v>
      </c>
      <c r="E62" s="4">
        <v>9.25</v>
      </c>
      <c r="G62" s="4">
        <v>0.5</v>
      </c>
      <c r="H62" t="s">
        <v>98</v>
      </c>
    </row>
    <row r="63" spans="1:8" ht="12.75">
      <c r="A63" s="36" t="s">
        <v>217</v>
      </c>
      <c r="B63">
        <v>7</v>
      </c>
      <c r="C63" s="4">
        <v>9.25</v>
      </c>
      <c r="E63" s="4">
        <v>25.875</v>
      </c>
      <c r="G63" s="4">
        <v>0.25</v>
      </c>
      <c r="H63" t="s">
        <v>192</v>
      </c>
    </row>
    <row r="64" spans="1:8" ht="12.75">
      <c r="A64" s="36" t="s">
        <v>37</v>
      </c>
      <c r="B64">
        <v>1</v>
      </c>
      <c r="C64" s="4">
        <v>3.5</v>
      </c>
      <c r="E64" s="4">
        <v>21.75</v>
      </c>
      <c r="G64" s="4">
        <v>0.875</v>
      </c>
      <c r="H64" t="s">
        <v>20</v>
      </c>
    </row>
    <row r="65" spans="1:8" ht="12.75">
      <c r="A65" s="36" t="s">
        <v>47</v>
      </c>
      <c r="B65">
        <v>2</v>
      </c>
      <c r="C65" s="4">
        <v>2.75</v>
      </c>
      <c r="E65" s="4">
        <v>26</v>
      </c>
      <c r="G65" s="4">
        <v>0.5</v>
      </c>
      <c r="H65" t="s">
        <v>98</v>
      </c>
    </row>
    <row r="66" spans="1:8" ht="12.75">
      <c r="A66" s="36" t="s">
        <v>37</v>
      </c>
      <c r="B66">
        <v>1</v>
      </c>
      <c r="C66" s="4">
        <v>2.75</v>
      </c>
      <c r="E66" s="4">
        <v>19.75</v>
      </c>
      <c r="G66" s="4">
        <v>0.5</v>
      </c>
      <c r="H66" t="s">
        <v>98</v>
      </c>
    </row>
    <row r="67" spans="1:8" ht="12.75">
      <c r="A67" s="36" t="s">
        <v>48</v>
      </c>
      <c r="B67">
        <v>1</v>
      </c>
      <c r="C67" s="4">
        <v>2.5</v>
      </c>
      <c r="E67" s="4">
        <v>19.75</v>
      </c>
      <c r="G67" s="4">
        <v>0.5</v>
      </c>
      <c r="H67" t="s">
        <v>98</v>
      </c>
    </row>
    <row r="68" spans="1:8" ht="12.75">
      <c r="A68" s="36" t="s">
        <v>49</v>
      </c>
      <c r="B68">
        <v>1</v>
      </c>
      <c r="C68" s="4">
        <v>19.75</v>
      </c>
      <c r="E68" s="4">
        <v>25.875</v>
      </c>
      <c r="G68" s="4">
        <v>0.25</v>
      </c>
      <c r="H68" t="s">
        <v>192</v>
      </c>
    </row>
    <row r="69" spans="1:8" ht="12.75">
      <c r="A69" s="36" t="s">
        <v>46</v>
      </c>
      <c r="B69">
        <v>2</v>
      </c>
      <c r="C69" s="4">
        <v>10.5</v>
      </c>
      <c r="E69" s="4">
        <v>26</v>
      </c>
      <c r="G69" s="4">
        <v>0.5</v>
      </c>
      <c r="H69" t="s">
        <v>192</v>
      </c>
    </row>
    <row r="70" spans="1:8" ht="25.5">
      <c r="A70" s="75" t="s">
        <v>215</v>
      </c>
      <c r="B70" s="76">
        <v>3</v>
      </c>
      <c r="C70" s="77">
        <v>10.5</v>
      </c>
      <c r="D70" s="78"/>
      <c r="E70" s="77">
        <v>8.75</v>
      </c>
      <c r="F70" s="77"/>
      <c r="G70" s="77">
        <v>0.5</v>
      </c>
      <c r="H70" s="74" t="s">
        <v>216</v>
      </c>
    </row>
    <row r="71" spans="1:8" ht="12.75">
      <c r="A71" s="36" t="s">
        <v>218</v>
      </c>
      <c r="B71">
        <v>1</v>
      </c>
      <c r="C71" s="4">
        <v>9.75</v>
      </c>
      <c r="E71" s="4">
        <v>26</v>
      </c>
      <c r="G71" s="4">
        <v>0.5</v>
      </c>
      <c r="H71" t="s">
        <v>192</v>
      </c>
    </row>
    <row r="72" spans="1:8" ht="12.75">
      <c r="A72" s="36" t="s">
        <v>148</v>
      </c>
      <c r="B72">
        <v>14</v>
      </c>
      <c r="C72" s="4">
        <v>1.25</v>
      </c>
      <c r="E72" s="4">
        <v>5.5</v>
      </c>
      <c r="G72" s="4">
        <v>0.75</v>
      </c>
      <c r="H72" t="s">
        <v>20</v>
      </c>
    </row>
    <row r="73" spans="1:8" ht="12.75">
      <c r="A73" s="36" t="s">
        <v>153</v>
      </c>
      <c r="B73">
        <v>1</v>
      </c>
      <c r="C73" s="4">
        <v>3.5</v>
      </c>
      <c r="E73" s="4">
        <v>19.25</v>
      </c>
      <c r="G73" s="4">
        <v>1.25</v>
      </c>
      <c r="H73" t="s">
        <v>20</v>
      </c>
    </row>
    <row r="75" spans="1:15" s="8" customFormat="1" ht="12.75">
      <c r="A75" s="17" t="s">
        <v>71</v>
      </c>
      <c r="B75" s="18">
        <v>2</v>
      </c>
      <c r="C75" s="20">
        <v>28.25</v>
      </c>
      <c r="D75" s="19"/>
      <c r="E75" s="20">
        <v>18</v>
      </c>
      <c r="F75" s="20"/>
      <c r="G75" s="20"/>
      <c r="H75" s="21"/>
      <c r="I75" s="16"/>
      <c r="J75" s="28"/>
      <c r="K75" s="28"/>
      <c r="L75" s="28"/>
      <c r="M75" s="28"/>
      <c r="N75" s="28"/>
      <c r="O75" s="28"/>
    </row>
    <row r="76" spans="1:8" ht="12.75">
      <c r="A76" s="36" t="s">
        <v>50</v>
      </c>
      <c r="B76">
        <v>2</v>
      </c>
      <c r="C76" s="4">
        <v>2.5</v>
      </c>
      <c r="D76" s="22">
        <f>C76+3/8</f>
        <v>2.875</v>
      </c>
      <c r="E76" s="4">
        <v>18</v>
      </c>
      <c r="G76" s="4">
        <v>1</v>
      </c>
      <c r="H76" t="s">
        <v>20</v>
      </c>
    </row>
    <row r="77" spans="1:8" ht="12.75">
      <c r="A77" s="36" t="s">
        <v>87</v>
      </c>
      <c r="B77">
        <v>2</v>
      </c>
      <c r="C77" s="12">
        <v>7.5</v>
      </c>
      <c r="D77" s="24">
        <v>7.5</v>
      </c>
      <c r="E77" s="12">
        <v>28</v>
      </c>
      <c r="G77" s="4">
        <v>1</v>
      </c>
      <c r="H77" t="s">
        <v>20</v>
      </c>
    </row>
    <row r="78" spans="1:8" ht="12.75">
      <c r="A78" s="36" t="s">
        <v>88</v>
      </c>
      <c r="B78">
        <v>2</v>
      </c>
      <c r="C78" s="12">
        <v>2.5</v>
      </c>
      <c r="D78" s="24">
        <f>C78+3/8</f>
        <v>2.875</v>
      </c>
      <c r="E78" s="12">
        <v>6.75</v>
      </c>
      <c r="F78" s="52" t="s">
        <v>155</v>
      </c>
      <c r="G78" s="4">
        <v>1</v>
      </c>
      <c r="H78" t="s">
        <v>20</v>
      </c>
    </row>
    <row r="79" spans="1:8" ht="12.75">
      <c r="A79" s="36" t="s">
        <v>89</v>
      </c>
      <c r="B79">
        <v>2</v>
      </c>
      <c r="C79" s="12">
        <v>2.5</v>
      </c>
      <c r="D79" s="24">
        <f>C79+3/8</f>
        <v>2.875</v>
      </c>
      <c r="E79" s="12">
        <v>23</v>
      </c>
      <c r="F79" s="52" t="s">
        <v>155</v>
      </c>
      <c r="G79" s="4">
        <v>1</v>
      </c>
      <c r="H79" t="s">
        <v>20</v>
      </c>
    </row>
    <row r="80" spans="1:8" ht="12.75">
      <c r="A80" s="36" t="s">
        <v>90</v>
      </c>
      <c r="B80">
        <v>2</v>
      </c>
      <c r="C80" s="4">
        <v>13</v>
      </c>
      <c r="D80" s="30"/>
      <c r="E80" s="4">
        <v>23</v>
      </c>
      <c r="F80" s="31"/>
      <c r="G80" s="4">
        <v>0.75</v>
      </c>
      <c r="H80" t="s">
        <v>20</v>
      </c>
    </row>
    <row r="82" spans="1:15" s="8" customFormat="1" ht="12.75">
      <c r="A82" s="17" t="s">
        <v>72</v>
      </c>
      <c r="B82" s="18">
        <v>1</v>
      </c>
      <c r="C82" s="20">
        <v>48</v>
      </c>
      <c r="D82" s="19"/>
      <c r="E82" s="20">
        <v>18</v>
      </c>
      <c r="F82" s="20"/>
      <c r="G82" s="20"/>
      <c r="H82" s="21"/>
      <c r="I82" s="16"/>
      <c r="J82" s="28"/>
      <c r="K82" s="28"/>
      <c r="L82" s="28"/>
      <c r="M82" s="28"/>
      <c r="N82" s="28"/>
      <c r="O82" s="28"/>
    </row>
    <row r="83" spans="1:8" ht="12.75">
      <c r="A83" s="36" t="s">
        <v>54</v>
      </c>
      <c r="B83">
        <v>2</v>
      </c>
      <c r="C83" s="4">
        <v>1.875</v>
      </c>
      <c r="D83" s="22">
        <f>C83+3/8</f>
        <v>2.25</v>
      </c>
      <c r="E83" s="4">
        <v>18</v>
      </c>
      <c r="G83" s="4">
        <v>1</v>
      </c>
      <c r="H83" t="s">
        <v>20</v>
      </c>
    </row>
    <row r="84" spans="1:8" ht="12.75">
      <c r="A84" s="36" t="s">
        <v>55</v>
      </c>
      <c r="B84">
        <v>4</v>
      </c>
      <c r="C84" s="4">
        <v>2</v>
      </c>
      <c r="D84" s="23">
        <f>C84+6/8</f>
        <v>2.75</v>
      </c>
      <c r="E84" s="4">
        <v>13</v>
      </c>
      <c r="G84" s="4">
        <v>1</v>
      </c>
      <c r="H84" t="s">
        <v>20</v>
      </c>
    </row>
    <row r="85" spans="1:8" ht="12.75">
      <c r="A85" s="36" t="s">
        <v>56</v>
      </c>
      <c r="B85">
        <v>2</v>
      </c>
      <c r="C85" s="4">
        <v>2.5</v>
      </c>
      <c r="D85" s="22">
        <f>C85+3/8</f>
        <v>2.875</v>
      </c>
      <c r="E85" s="4">
        <v>44.25</v>
      </c>
      <c r="G85" s="4">
        <v>1</v>
      </c>
      <c r="H85" t="s">
        <v>20</v>
      </c>
    </row>
    <row r="86" spans="1:8" ht="12.75">
      <c r="A86" s="36" t="s">
        <v>57</v>
      </c>
      <c r="B86">
        <v>5</v>
      </c>
      <c r="C86" s="4">
        <v>7.25</v>
      </c>
      <c r="D86" s="30">
        <f>C86-5/16</f>
        <v>6.9375</v>
      </c>
      <c r="E86" s="4">
        <v>13</v>
      </c>
      <c r="F86" s="30">
        <f>E86-5/16</f>
        <v>12.6875</v>
      </c>
      <c r="G86" s="4">
        <v>0.75</v>
      </c>
      <c r="H86" t="s">
        <v>20</v>
      </c>
    </row>
    <row r="88" spans="1:15" s="8" customFormat="1" ht="12.75">
      <c r="A88" s="17" t="s">
        <v>73</v>
      </c>
      <c r="B88" s="18">
        <v>1</v>
      </c>
      <c r="C88" s="20">
        <v>49</v>
      </c>
      <c r="D88" s="19"/>
      <c r="E88" s="20">
        <v>27.5</v>
      </c>
      <c r="F88" s="20"/>
      <c r="G88" s="20"/>
      <c r="H88" s="21"/>
      <c r="I88" s="16"/>
      <c r="J88" s="28"/>
      <c r="K88" s="28"/>
      <c r="L88" s="28"/>
      <c r="M88" s="28"/>
      <c r="N88" s="28"/>
      <c r="O88" s="28"/>
    </row>
    <row r="89" spans="1:8" ht="12.75">
      <c r="A89" s="36" t="s">
        <v>53</v>
      </c>
      <c r="B89">
        <v>1</v>
      </c>
      <c r="C89" s="4">
        <v>2</v>
      </c>
      <c r="E89" s="4">
        <v>48</v>
      </c>
      <c r="G89" s="4">
        <v>0.75</v>
      </c>
      <c r="H89" t="s">
        <v>20</v>
      </c>
    </row>
    <row r="90" spans="1:8" ht="12.75">
      <c r="A90" s="36" t="s">
        <v>51</v>
      </c>
      <c r="B90" s="8">
        <v>34</v>
      </c>
      <c r="C90" s="4">
        <v>0.5</v>
      </c>
      <c r="E90" s="12">
        <v>49</v>
      </c>
      <c r="G90" s="4">
        <v>0.75</v>
      </c>
      <c r="H90" t="s">
        <v>20</v>
      </c>
    </row>
    <row r="91" spans="1:8" ht="12.75">
      <c r="A91" s="36" t="s">
        <v>52</v>
      </c>
      <c r="B91" s="9">
        <v>1</v>
      </c>
      <c r="C91" s="12">
        <v>2</v>
      </c>
      <c r="D91" s="11"/>
      <c r="E91" s="12">
        <v>49</v>
      </c>
      <c r="G91" s="4">
        <v>0.75</v>
      </c>
      <c r="H91" t="s">
        <v>20</v>
      </c>
    </row>
    <row r="92" ht="12.75">
      <c r="B92" s="9"/>
    </row>
    <row r="93" spans="1:15" s="8" customFormat="1" ht="12.75">
      <c r="A93" s="17" t="s">
        <v>74</v>
      </c>
      <c r="B93" s="18">
        <v>1</v>
      </c>
      <c r="C93" s="20">
        <v>13.25</v>
      </c>
      <c r="D93" s="19"/>
      <c r="E93" s="20">
        <v>51.5</v>
      </c>
      <c r="F93" s="20"/>
      <c r="G93" s="20"/>
      <c r="H93" s="21"/>
      <c r="I93" s="16"/>
      <c r="J93" s="28"/>
      <c r="K93" s="28"/>
      <c r="L93" s="28"/>
      <c r="M93" s="28"/>
      <c r="N93" s="28"/>
      <c r="O93" s="28"/>
    </row>
    <row r="94" spans="1:8" ht="12.75">
      <c r="A94" s="36" t="s">
        <v>34</v>
      </c>
      <c r="B94" s="9">
        <v>1</v>
      </c>
      <c r="C94" s="4">
        <v>13.25</v>
      </c>
      <c r="E94" s="4">
        <v>51.5</v>
      </c>
      <c r="G94" s="4">
        <v>1</v>
      </c>
      <c r="H94" t="s">
        <v>20</v>
      </c>
    </row>
    <row r="95" ht="12.75">
      <c r="B95" s="9"/>
    </row>
    <row r="96" spans="1:15" s="8" customFormat="1" ht="12.75">
      <c r="A96" s="17" t="s">
        <v>151</v>
      </c>
      <c r="B96" s="18">
        <v>2</v>
      </c>
      <c r="C96" s="20">
        <v>10.25</v>
      </c>
      <c r="D96" s="19"/>
      <c r="E96" s="20">
        <v>26.75</v>
      </c>
      <c r="F96" s="20"/>
      <c r="G96" s="20"/>
      <c r="H96" s="21"/>
      <c r="I96" s="16"/>
      <c r="J96" s="28"/>
      <c r="K96" s="28"/>
      <c r="L96" s="28"/>
      <c r="M96" s="28"/>
      <c r="N96" s="28"/>
      <c r="O96" s="28"/>
    </row>
    <row r="97" spans="1:8" ht="12.75">
      <c r="A97" s="36" t="s">
        <v>167</v>
      </c>
      <c r="B97" s="9">
        <v>8</v>
      </c>
      <c r="C97" s="4">
        <v>1.75</v>
      </c>
      <c r="D97" s="22">
        <f>C97+3/8</f>
        <v>2.125</v>
      </c>
      <c r="E97" s="4">
        <v>26.75</v>
      </c>
      <c r="G97" s="4">
        <v>0.75</v>
      </c>
      <c r="H97" t="s">
        <v>20</v>
      </c>
    </row>
    <row r="98" spans="1:8" ht="12.75">
      <c r="A98" s="36" t="s">
        <v>168</v>
      </c>
      <c r="B98" s="9">
        <v>8</v>
      </c>
      <c r="C98" s="4">
        <v>2.75</v>
      </c>
      <c r="D98" s="22">
        <f>C98+3/8</f>
        <v>3.125</v>
      </c>
      <c r="E98" s="4">
        <v>6.75</v>
      </c>
      <c r="G98" s="4">
        <v>0.75</v>
      </c>
      <c r="H98" t="s">
        <v>20</v>
      </c>
    </row>
    <row r="99" spans="1:8" ht="12.75">
      <c r="A99" s="36" t="s">
        <v>169</v>
      </c>
      <c r="B99" s="9">
        <v>4</v>
      </c>
      <c r="C99" s="4">
        <v>6.75</v>
      </c>
      <c r="D99" s="30">
        <f>C99-5/16</f>
        <v>6.4375</v>
      </c>
      <c r="E99" s="4">
        <v>21.25</v>
      </c>
      <c r="F99" s="30">
        <f>E99-5/16</f>
        <v>20.9375</v>
      </c>
      <c r="G99" s="4">
        <v>0.75</v>
      </c>
      <c r="H99" t="s">
        <v>20</v>
      </c>
    </row>
    <row r="100" ht="12.75">
      <c r="B100" s="9"/>
    </row>
    <row r="101" spans="1:15" s="8" customFormat="1" ht="12.75">
      <c r="A101" s="17" t="s">
        <v>75</v>
      </c>
      <c r="B101" s="18">
        <v>1</v>
      </c>
      <c r="C101" s="20">
        <v>50</v>
      </c>
      <c r="D101" s="19"/>
      <c r="E101" s="20">
        <v>26.75</v>
      </c>
      <c r="F101" s="20"/>
      <c r="G101" s="20"/>
      <c r="H101" s="21"/>
      <c r="I101" s="16"/>
      <c r="J101" s="28"/>
      <c r="K101" s="28"/>
      <c r="L101" s="28"/>
      <c r="M101" s="28"/>
      <c r="N101" s="28"/>
      <c r="O101" s="28"/>
    </row>
    <row r="102" spans="1:8" ht="12.75">
      <c r="A102" s="36" t="s">
        <v>58</v>
      </c>
      <c r="B102">
        <v>2</v>
      </c>
      <c r="C102" s="4">
        <v>2.875</v>
      </c>
      <c r="D102" s="22">
        <f>C102+3/8</f>
        <v>3.25</v>
      </c>
      <c r="E102" s="4">
        <v>26.75</v>
      </c>
      <c r="G102" s="4">
        <v>0.75</v>
      </c>
      <c r="H102" t="s">
        <v>20</v>
      </c>
    </row>
    <row r="103" spans="1:8" ht="12.75">
      <c r="A103" s="36" t="s">
        <v>59</v>
      </c>
      <c r="B103">
        <v>2</v>
      </c>
      <c r="C103" s="4">
        <v>5.375</v>
      </c>
      <c r="D103" s="23">
        <f>C103+6/8</f>
        <v>6.125</v>
      </c>
      <c r="E103" s="4">
        <v>21.25</v>
      </c>
      <c r="G103" s="4">
        <v>0.75</v>
      </c>
      <c r="H103" t="s">
        <v>20</v>
      </c>
    </row>
    <row r="104" spans="1:8" ht="12.75">
      <c r="A104" s="36" t="s">
        <v>60</v>
      </c>
      <c r="B104">
        <v>1</v>
      </c>
      <c r="C104" s="4">
        <v>2.5</v>
      </c>
      <c r="D104" s="23">
        <f>C104+6/8</f>
        <v>3.25</v>
      </c>
      <c r="E104" s="4">
        <v>11.25</v>
      </c>
      <c r="G104" s="4">
        <v>0.75</v>
      </c>
      <c r="H104" t="s">
        <v>20</v>
      </c>
    </row>
    <row r="105" spans="1:8" ht="12.75">
      <c r="A105" s="36" t="s">
        <v>65</v>
      </c>
      <c r="B105">
        <v>2</v>
      </c>
      <c r="C105" s="4">
        <v>2.75</v>
      </c>
      <c r="D105" s="22">
        <f>C105+3/8</f>
        <v>3.125</v>
      </c>
      <c r="E105" s="4">
        <v>44.25</v>
      </c>
      <c r="G105" s="4">
        <v>0.75</v>
      </c>
      <c r="H105" t="s">
        <v>20</v>
      </c>
    </row>
    <row r="106" spans="1:8" ht="12.75">
      <c r="A106" s="36" t="s">
        <v>61</v>
      </c>
      <c r="B106">
        <v>1</v>
      </c>
      <c r="C106" s="4">
        <v>2.75</v>
      </c>
      <c r="D106" s="23">
        <f>C106+6/8</f>
        <v>3.5</v>
      </c>
      <c r="E106" s="4">
        <v>19</v>
      </c>
      <c r="G106" s="4">
        <v>0.75</v>
      </c>
      <c r="H106" t="s">
        <v>20</v>
      </c>
    </row>
    <row r="107" spans="1:8" ht="12.75">
      <c r="A107" s="36" t="s">
        <v>62</v>
      </c>
      <c r="B107">
        <v>2</v>
      </c>
      <c r="C107" s="4">
        <v>7.25</v>
      </c>
      <c r="D107" s="30">
        <f>C107-5/16</f>
        <v>6.9375</v>
      </c>
      <c r="E107" s="4">
        <v>21.25</v>
      </c>
      <c r="F107" s="30">
        <f>E107-5/16</f>
        <v>20.9375</v>
      </c>
      <c r="G107" s="4">
        <v>0.75</v>
      </c>
      <c r="H107" t="s">
        <v>20</v>
      </c>
    </row>
    <row r="108" spans="1:8" ht="12.75">
      <c r="A108" s="36" t="s">
        <v>63</v>
      </c>
      <c r="B108">
        <v>1</v>
      </c>
      <c r="C108" s="4">
        <v>7.25</v>
      </c>
      <c r="D108" s="30">
        <f aca="true" t="shared" si="1" ref="D108:F109">C108-5/16</f>
        <v>6.9375</v>
      </c>
      <c r="E108" s="4">
        <v>19</v>
      </c>
      <c r="F108" s="30">
        <f t="shared" si="1"/>
        <v>18.6875</v>
      </c>
      <c r="G108" s="4">
        <v>0.75</v>
      </c>
      <c r="H108" t="s">
        <v>20</v>
      </c>
    </row>
    <row r="109" spans="1:8" ht="12.75">
      <c r="A109" s="36" t="s">
        <v>64</v>
      </c>
      <c r="B109">
        <v>2</v>
      </c>
      <c r="C109" s="4">
        <v>8.25</v>
      </c>
      <c r="D109" s="30">
        <f t="shared" si="1"/>
        <v>7.9375</v>
      </c>
      <c r="E109" s="4">
        <v>11.25</v>
      </c>
      <c r="F109" s="30">
        <f t="shared" si="1"/>
        <v>10.9375</v>
      </c>
      <c r="G109" s="4">
        <v>0.75</v>
      </c>
      <c r="H109" t="s">
        <v>20</v>
      </c>
    </row>
    <row r="110" ht="12.75">
      <c r="B110" s="9"/>
    </row>
    <row r="111" spans="1:15" s="8" customFormat="1" ht="12.75">
      <c r="A111" s="17" t="s">
        <v>77</v>
      </c>
      <c r="B111" s="18">
        <v>2</v>
      </c>
      <c r="C111" s="20">
        <v>13.25</v>
      </c>
      <c r="D111" s="19"/>
      <c r="E111" s="20">
        <v>26.625</v>
      </c>
      <c r="F111" s="20"/>
      <c r="G111" s="20"/>
      <c r="H111" s="21"/>
      <c r="I111" s="16"/>
      <c r="J111" s="28"/>
      <c r="K111" s="28"/>
      <c r="L111" s="28"/>
      <c r="M111" s="28"/>
      <c r="N111" s="28"/>
      <c r="O111" s="28"/>
    </row>
    <row r="112" spans="1:8" ht="12.75">
      <c r="A112" s="36" t="s">
        <v>80</v>
      </c>
      <c r="B112" s="9">
        <v>1</v>
      </c>
      <c r="C112" s="4">
        <v>2.75</v>
      </c>
      <c r="E112" s="4">
        <v>23.5</v>
      </c>
      <c r="F112" s="25">
        <f>E112+6/8</f>
        <v>24.25</v>
      </c>
      <c r="G112" s="4">
        <v>0.75</v>
      </c>
      <c r="H112" t="s">
        <v>20</v>
      </c>
    </row>
    <row r="113" spans="1:10" ht="12.75">
      <c r="A113" s="36" t="s">
        <v>164</v>
      </c>
      <c r="B113" s="9">
        <v>4</v>
      </c>
      <c r="C113" s="4">
        <v>2</v>
      </c>
      <c r="D113" s="22">
        <f>C113+3/8</f>
        <v>2.375</v>
      </c>
      <c r="E113" s="4">
        <v>9.25</v>
      </c>
      <c r="G113" s="4">
        <v>0.75</v>
      </c>
      <c r="H113" t="s">
        <v>20</v>
      </c>
      <c r="J113" s="4"/>
    </row>
    <row r="114" spans="1:10" ht="12.75">
      <c r="A114" s="36" t="s">
        <v>163</v>
      </c>
      <c r="B114" s="9">
        <v>4</v>
      </c>
      <c r="C114" s="4">
        <v>2</v>
      </c>
      <c r="D114" s="22">
        <f>C114+3/8</f>
        <v>2.375</v>
      </c>
      <c r="E114" s="4">
        <v>26.625</v>
      </c>
      <c r="G114" s="4">
        <v>0.75</v>
      </c>
      <c r="H114" t="s">
        <v>20</v>
      </c>
      <c r="J114" s="4"/>
    </row>
    <row r="115" spans="2:5" ht="12.75">
      <c r="B115" s="9"/>
      <c r="C115" s="10"/>
      <c r="E115" s="10"/>
    </row>
    <row r="116" spans="1:15" s="8" customFormat="1" ht="12.75">
      <c r="A116" s="17" t="s">
        <v>78</v>
      </c>
      <c r="B116" s="18">
        <v>1</v>
      </c>
      <c r="C116" s="20">
        <v>13.25</v>
      </c>
      <c r="D116" s="19"/>
      <c r="E116" s="20">
        <v>51.5</v>
      </c>
      <c r="F116" s="20"/>
      <c r="G116" s="20"/>
      <c r="H116" s="21"/>
      <c r="I116" s="16"/>
      <c r="J116" s="28"/>
      <c r="K116" s="28"/>
      <c r="L116" s="28"/>
      <c r="M116" s="28"/>
      <c r="N116" s="28"/>
      <c r="O116" s="28"/>
    </row>
    <row r="117" spans="1:8" ht="12.75">
      <c r="A117" s="36" t="s">
        <v>35</v>
      </c>
      <c r="B117" s="9">
        <v>1</v>
      </c>
      <c r="C117" s="4">
        <v>13.25</v>
      </c>
      <c r="E117" s="4">
        <v>51.5</v>
      </c>
      <c r="G117" s="4">
        <v>1</v>
      </c>
      <c r="H117" t="s">
        <v>20</v>
      </c>
    </row>
    <row r="119" spans="1:8" ht="12.75">
      <c r="A119" s="17" t="s">
        <v>123</v>
      </c>
      <c r="B119" s="18"/>
      <c r="C119" s="20"/>
      <c r="D119" s="19"/>
      <c r="E119" s="20"/>
      <c r="F119" s="20"/>
      <c r="G119" s="20"/>
      <c r="H119" s="21"/>
    </row>
    <row r="120" spans="1:15" s="44" customFormat="1" ht="12.75">
      <c r="A120" s="39" t="s">
        <v>120</v>
      </c>
      <c r="B120" s="39">
        <v>10</v>
      </c>
      <c r="C120" s="41">
        <v>2.5</v>
      </c>
      <c r="D120" s="40"/>
      <c r="E120" s="41">
        <v>21.5</v>
      </c>
      <c r="F120" s="25">
        <f>E120+1*2</f>
        <v>23.5</v>
      </c>
      <c r="G120" s="41">
        <v>0.75</v>
      </c>
      <c r="H120" s="39" t="s">
        <v>98</v>
      </c>
      <c r="I120" s="42"/>
      <c r="J120" s="43"/>
      <c r="K120" s="43"/>
      <c r="L120" s="43"/>
      <c r="M120" s="43"/>
      <c r="N120" s="43"/>
      <c r="O120" s="43"/>
    </row>
    <row r="121" spans="1:15" s="44" customFormat="1" ht="12.75">
      <c r="A121" s="39" t="s">
        <v>121</v>
      </c>
      <c r="B121" s="39">
        <v>8</v>
      </c>
      <c r="C121" s="41">
        <v>2.5</v>
      </c>
      <c r="D121" s="40"/>
      <c r="E121" s="41">
        <v>11.75</v>
      </c>
      <c r="F121" s="37"/>
      <c r="G121" s="41">
        <v>0.75</v>
      </c>
      <c r="H121" s="39" t="s">
        <v>98</v>
      </c>
      <c r="I121" s="42"/>
      <c r="J121" s="43"/>
      <c r="K121" s="43"/>
      <c r="L121" s="43"/>
      <c r="M121" s="43"/>
      <c r="N121" s="43"/>
      <c r="O121" s="43"/>
    </row>
    <row r="122" spans="1:15" s="44" customFormat="1" ht="12.75">
      <c r="A122" s="39" t="s">
        <v>122</v>
      </c>
      <c r="B122" s="39">
        <v>2</v>
      </c>
      <c r="C122" s="41">
        <v>2.5</v>
      </c>
      <c r="D122" s="40"/>
      <c r="E122" s="41">
        <v>23.5</v>
      </c>
      <c r="F122" s="37"/>
      <c r="G122" s="41">
        <v>0.75</v>
      </c>
      <c r="H122" s="39" t="s">
        <v>98</v>
      </c>
      <c r="I122" s="42"/>
      <c r="J122" s="43"/>
      <c r="K122" s="43"/>
      <c r="L122" s="43"/>
      <c r="M122" s="43"/>
      <c r="N122" s="43"/>
      <c r="O122" s="43"/>
    </row>
    <row r="123" spans="1:15" s="44" customFormat="1" ht="12.75">
      <c r="A123" s="39" t="s">
        <v>99</v>
      </c>
      <c r="B123" s="39">
        <v>16</v>
      </c>
      <c r="C123" s="41">
        <v>2.5</v>
      </c>
      <c r="D123" s="40"/>
      <c r="E123" s="41">
        <v>26.5</v>
      </c>
      <c r="F123" s="41"/>
      <c r="G123" s="41">
        <v>0.5</v>
      </c>
      <c r="H123" s="39" t="s">
        <v>98</v>
      </c>
      <c r="I123" s="42"/>
      <c r="J123" s="43"/>
      <c r="K123" s="43"/>
      <c r="L123" s="43"/>
      <c r="M123" s="43"/>
      <c r="N123" s="43"/>
      <c r="O123" s="43"/>
    </row>
    <row r="124" spans="1:15" s="44" customFormat="1" ht="12.75">
      <c r="A124" s="39" t="s">
        <v>152</v>
      </c>
      <c r="B124" s="39">
        <v>14</v>
      </c>
      <c r="C124" s="41">
        <v>0.5</v>
      </c>
      <c r="D124" s="40"/>
      <c r="E124" s="41">
        <v>26</v>
      </c>
      <c r="F124" s="41"/>
      <c r="G124" s="41">
        <v>0.25</v>
      </c>
      <c r="H124" s="39" t="s">
        <v>20</v>
      </c>
      <c r="I124" s="42"/>
      <c r="J124" s="46"/>
      <c r="K124" s="43"/>
      <c r="L124" s="43"/>
      <c r="M124" s="43"/>
      <c r="N124" s="43"/>
      <c r="O124" s="43"/>
    </row>
    <row r="125" spans="3:15" s="9" customFormat="1" ht="12.75">
      <c r="C125" s="12"/>
      <c r="D125" s="11"/>
      <c r="E125" s="12"/>
      <c r="F125" s="12"/>
      <c r="G125" s="12"/>
      <c r="I125" s="45"/>
      <c r="J125" s="46"/>
      <c r="K125" s="46"/>
      <c r="L125" s="46"/>
      <c r="M125" s="46"/>
      <c r="N125" s="46"/>
      <c r="O125" s="46"/>
    </row>
    <row r="126" spans="1:8" ht="12.75">
      <c r="A126" s="17" t="s">
        <v>179</v>
      </c>
      <c r="B126" s="18"/>
      <c r="C126" s="20"/>
      <c r="D126" s="19"/>
      <c r="E126" s="20"/>
      <c r="F126" s="20"/>
      <c r="G126" s="20"/>
      <c r="H126" s="21"/>
    </row>
    <row r="127" spans="1:8" ht="12.75">
      <c r="A127" s="39" t="s">
        <v>101</v>
      </c>
      <c r="B127" s="44">
        <v>1</v>
      </c>
      <c r="C127" s="38">
        <v>8.5</v>
      </c>
      <c r="D127" s="38"/>
      <c r="E127" s="38">
        <v>47.875</v>
      </c>
      <c r="F127" s="38"/>
      <c r="G127" s="38">
        <v>0.5</v>
      </c>
      <c r="H127" s="39" t="s">
        <v>20</v>
      </c>
    </row>
    <row r="128" spans="1:8" ht="12.75">
      <c r="A128" s="39" t="s">
        <v>100</v>
      </c>
      <c r="B128" s="44">
        <v>6</v>
      </c>
      <c r="C128" s="38">
        <v>8.5</v>
      </c>
      <c r="D128" s="38"/>
      <c r="E128" s="38">
        <v>12.75</v>
      </c>
      <c r="F128" s="38"/>
      <c r="G128" s="38">
        <v>0.5</v>
      </c>
      <c r="H128" s="39" t="s">
        <v>20</v>
      </c>
    </row>
    <row r="129" spans="1:8" ht="12.75">
      <c r="A129" s="39" t="s">
        <v>102</v>
      </c>
      <c r="B129" s="44">
        <v>2</v>
      </c>
      <c r="C129" s="38">
        <v>8.5</v>
      </c>
      <c r="D129" s="38"/>
      <c r="E129" s="38">
        <v>16.375</v>
      </c>
      <c r="F129" s="38"/>
      <c r="G129" s="38">
        <v>0.5</v>
      </c>
      <c r="H129" s="39" t="s">
        <v>20</v>
      </c>
    </row>
    <row r="130" spans="1:8" ht="12.75">
      <c r="A130" s="39" t="s">
        <v>103</v>
      </c>
      <c r="B130" s="44">
        <v>2</v>
      </c>
      <c r="C130" s="38">
        <v>8.5</v>
      </c>
      <c r="D130" s="38"/>
      <c r="E130" s="38">
        <v>2.25</v>
      </c>
      <c r="F130" s="38"/>
      <c r="G130" s="38">
        <v>0.5</v>
      </c>
      <c r="H130" s="39" t="s">
        <v>20</v>
      </c>
    </row>
    <row r="131" spans="1:8" ht="12.75">
      <c r="A131" s="39" t="s">
        <v>104</v>
      </c>
      <c r="B131" s="44">
        <v>4</v>
      </c>
      <c r="C131" s="38">
        <v>8.5</v>
      </c>
      <c r="D131" s="38"/>
      <c r="E131" s="38">
        <v>12.25</v>
      </c>
      <c r="F131" s="38"/>
      <c r="G131" s="38">
        <v>0.5</v>
      </c>
      <c r="H131" s="39" t="s">
        <v>20</v>
      </c>
    </row>
    <row r="132" spans="1:8" ht="12.75">
      <c r="A132" s="39" t="s">
        <v>105</v>
      </c>
      <c r="B132" s="44">
        <v>2</v>
      </c>
      <c r="C132" s="38">
        <v>8.5</v>
      </c>
      <c r="D132" s="38"/>
      <c r="E132" s="38">
        <v>10.25</v>
      </c>
      <c r="F132" s="38"/>
      <c r="G132" s="38">
        <v>0.5</v>
      </c>
      <c r="H132" s="39" t="s">
        <v>20</v>
      </c>
    </row>
    <row r="133" spans="1:8" ht="12.75">
      <c r="A133" s="39" t="s">
        <v>106</v>
      </c>
      <c r="B133" s="44">
        <v>6</v>
      </c>
      <c r="C133" s="38">
        <v>8.5</v>
      </c>
      <c r="D133" s="38"/>
      <c r="E133" s="38">
        <v>3.5</v>
      </c>
      <c r="F133" s="38"/>
      <c r="G133" s="38">
        <v>0.5</v>
      </c>
      <c r="H133" s="39" t="s">
        <v>20</v>
      </c>
    </row>
    <row r="134" spans="1:8" ht="12.75">
      <c r="A134" s="39" t="s">
        <v>106</v>
      </c>
      <c r="B134" s="44">
        <v>3</v>
      </c>
      <c r="C134" s="38">
        <v>8.5</v>
      </c>
      <c r="D134" s="38"/>
      <c r="E134" s="38">
        <v>4</v>
      </c>
      <c r="F134" s="38"/>
      <c r="G134" s="38">
        <v>0.25</v>
      </c>
      <c r="H134" s="39" t="s">
        <v>20</v>
      </c>
    </row>
    <row r="135" spans="1:10" ht="12.75">
      <c r="A135" s="39" t="s">
        <v>174</v>
      </c>
      <c r="B135" s="44">
        <v>2</v>
      </c>
      <c r="C135" s="38">
        <v>1.5</v>
      </c>
      <c r="D135" s="54">
        <f>C135-1/16</f>
        <v>1.4375</v>
      </c>
      <c r="E135" s="38">
        <v>8.5</v>
      </c>
      <c r="F135" s="54">
        <f>E135-3/8</f>
        <v>8.125</v>
      </c>
      <c r="G135" s="38">
        <v>0.5</v>
      </c>
      <c r="H135" s="39" t="s">
        <v>20</v>
      </c>
      <c r="J135" s="14"/>
    </row>
    <row r="136" spans="1:10" ht="12.75">
      <c r="A136" s="39" t="s">
        <v>175</v>
      </c>
      <c r="B136" s="44">
        <v>20</v>
      </c>
      <c r="C136" s="38">
        <v>3</v>
      </c>
      <c r="D136" s="54">
        <f>C136-1/16</f>
        <v>2.9375</v>
      </c>
      <c r="E136" s="38">
        <v>8.5</v>
      </c>
      <c r="F136" s="54">
        <f>E136-3/8</f>
        <v>8.125</v>
      </c>
      <c r="G136" s="38">
        <v>0.5</v>
      </c>
      <c r="H136" s="39" t="s">
        <v>20</v>
      </c>
      <c r="J136" s="14"/>
    </row>
    <row r="137" spans="1:10" ht="12.75">
      <c r="A137" s="39" t="s">
        <v>176</v>
      </c>
      <c r="B137" s="44">
        <v>1</v>
      </c>
      <c r="C137" s="38">
        <v>1.5</v>
      </c>
      <c r="D137" s="54">
        <f>C137-1/16</f>
        <v>1.4375</v>
      </c>
      <c r="E137" s="38">
        <v>15.875</v>
      </c>
      <c r="F137" s="54">
        <f>E137-1/16</f>
        <v>15.8125</v>
      </c>
      <c r="G137" s="38">
        <v>0.5625</v>
      </c>
      <c r="H137" s="39" t="s">
        <v>20</v>
      </c>
      <c r="J137" s="14"/>
    </row>
    <row r="138" spans="1:10" ht="12.75">
      <c r="A138" s="39" t="s">
        <v>177</v>
      </c>
      <c r="B138" s="44">
        <v>4</v>
      </c>
      <c r="C138" s="38">
        <v>3</v>
      </c>
      <c r="D138" s="54">
        <f>C138-1/16</f>
        <v>2.9375</v>
      </c>
      <c r="E138" s="38">
        <v>5.875</v>
      </c>
      <c r="F138" s="54">
        <f>E138-1/16</f>
        <v>5.8125</v>
      </c>
      <c r="G138" s="38">
        <v>0.5625</v>
      </c>
      <c r="H138" s="39" t="s">
        <v>20</v>
      </c>
      <c r="J138" s="14"/>
    </row>
    <row r="139" spans="1:10" ht="12.75">
      <c r="A139" s="39" t="s">
        <v>178</v>
      </c>
      <c r="B139" s="44">
        <v>6</v>
      </c>
      <c r="C139" s="38">
        <v>3</v>
      </c>
      <c r="D139" s="54">
        <f>C139-1/16</f>
        <v>2.9375</v>
      </c>
      <c r="E139" s="38">
        <v>3.75</v>
      </c>
      <c r="F139" s="54">
        <f>E139-1/16</f>
        <v>3.6875</v>
      </c>
      <c r="G139" s="38">
        <v>0.5625</v>
      </c>
      <c r="H139" s="39" t="s">
        <v>20</v>
      </c>
      <c r="J139" s="14"/>
    </row>
    <row r="140" spans="1:10" ht="12.75">
      <c r="A140" s="39" t="s">
        <v>170</v>
      </c>
      <c r="B140" s="44">
        <v>1</v>
      </c>
      <c r="C140" s="38">
        <v>1.5</v>
      </c>
      <c r="D140" s="54">
        <f aca="true" t="shared" si="2" ref="D140:F142">C140+1/4</f>
        <v>1.75</v>
      </c>
      <c r="E140" s="38">
        <v>15.875</v>
      </c>
      <c r="F140" s="54">
        <f t="shared" si="2"/>
        <v>16.125</v>
      </c>
      <c r="G140" s="38">
        <v>0.75</v>
      </c>
      <c r="H140" s="39" t="s">
        <v>20</v>
      </c>
      <c r="J140" s="14"/>
    </row>
    <row r="141" spans="1:10" ht="12.75">
      <c r="A141" s="39" t="s">
        <v>172</v>
      </c>
      <c r="B141" s="44">
        <v>4</v>
      </c>
      <c r="C141" s="38">
        <v>3</v>
      </c>
      <c r="D141" s="54">
        <f t="shared" si="2"/>
        <v>3.25</v>
      </c>
      <c r="E141" s="38">
        <v>5.875</v>
      </c>
      <c r="F141" s="54">
        <f>E141+1/4</f>
        <v>6.125</v>
      </c>
      <c r="G141" s="38">
        <v>0.75</v>
      </c>
      <c r="H141" s="39" t="s">
        <v>20</v>
      </c>
      <c r="J141" s="14"/>
    </row>
    <row r="142" spans="1:10" ht="12.75">
      <c r="A142" s="39" t="s">
        <v>173</v>
      </c>
      <c r="B142" s="44">
        <v>6</v>
      </c>
      <c r="C142" s="38">
        <v>3</v>
      </c>
      <c r="D142" s="54">
        <f t="shared" si="2"/>
        <v>3.25</v>
      </c>
      <c r="E142" s="38">
        <v>3.75</v>
      </c>
      <c r="F142" s="54">
        <f>E142+1/4</f>
        <v>4</v>
      </c>
      <c r="G142" s="38">
        <v>0.75</v>
      </c>
      <c r="H142" s="39" t="s">
        <v>20</v>
      </c>
      <c r="J142" s="14"/>
    </row>
    <row r="143" spans="1:10" ht="12.75">
      <c r="A143" s="39" t="s">
        <v>171</v>
      </c>
      <c r="B143" s="44">
        <v>2</v>
      </c>
      <c r="C143" s="38">
        <v>2.25</v>
      </c>
      <c r="D143" s="54">
        <f>C143+1/4</f>
        <v>2.5</v>
      </c>
      <c r="E143" s="38">
        <v>11.5</v>
      </c>
      <c r="F143" s="54">
        <f>E143+1/4</f>
        <v>11.75</v>
      </c>
      <c r="G143" s="38">
        <v>0.75</v>
      </c>
      <c r="H143" s="39" t="s">
        <v>20</v>
      </c>
      <c r="J143" s="14"/>
    </row>
    <row r="144" spans="1:10" ht="12.75">
      <c r="A144" s="39" t="s">
        <v>189</v>
      </c>
      <c r="B144" s="44">
        <v>1</v>
      </c>
      <c r="C144" s="38">
        <v>15.0625</v>
      </c>
      <c r="D144" s="38"/>
      <c r="E144" s="38">
        <v>7.625</v>
      </c>
      <c r="F144" s="38"/>
      <c r="G144" s="38">
        <v>0.25</v>
      </c>
      <c r="H144" s="39" t="s">
        <v>193</v>
      </c>
      <c r="J144" s="14"/>
    </row>
    <row r="145" spans="1:10" ht="12.75">
      <c r="A145" s="39" t="s">
        <v>190</v>
      </c>
      <c r="B145" s="44">
        <v>4</v>
      </c>
      <c r="C145" s="38">
        <v>5.0625</v>
      </c>
      <c r="D145" s="38"/>
      <c r="E145" s="38">
        <v>7.5</v>
      </c>
      <c r="F145" s="38"/>
      <c r="G145" s="38"/>
      <c r="H145" s="39" t="s">
        <v>193</v>
      </c>
      <c r="J145" s="14"/>
    </row>
    <row r="146" spans="1:10" ht="12.75">
      <c r="A146" s="39" t="s">
        <v>191</v>
      </c>
      <c r="B146" s="44">
        <v>6</v>
      </c>
      <c r="C146" s="38">
        <v>2.9375</v>
      </c>
      <c r="D146" s="38"/>
      <c r="E146" s="38">
        <v>7.5</v>
      </c>
      <c r="F146" s="38"/>
      <c r="G146" s="38"/>
      <c r="H146" s="39" t="s">
        <v>193</v>
      </c>
      <c r="J146" s="14"/>
    </row>
    <row r="147" spans="1:8" ht="12.75">
      <c r="A147" s="36"/>
      <c r="B147" s="36"/>
      <c r="C147" s="37"/>
      <c r="D147" s="38"/>
      <c r="E147" s="37"/>
      <c r="F147" s="37"/>
      <c r="G147" s="37"/>
      <c r="H147" s="36"/>
    </row>
    <row r="148" spans="1:8" ht="12.75">
      <c r="A148" s="17" t="s">
        <v>107</v>
      </c>
      <c r="B148" s="18"/>
      <c r="C148" s="20"/>
      <c r="D148" s="19"/>
      <c r="E148" s="20"/>
      <c r="F148" s="20"/>
      <c r="G148" s="20"/>
      <c r="H148" s="21"/>
    </row>
    <row r="149" spans="1:9" ht="12.75">
      <c r="A149" s="55" t="s">
        <v>109</v>
      </c>
      <c r="B149" s="9">
        <v>88</v>
      </c>
      <c r="C149" s="12" t="s">
        <v>108</v>
      </c>
      <c r="D149" s="11"/>
      <c r="E149" s="12"/>
      <c r="F149" s="12"/>
      <c r="I149" s="14">
        <f>439.12*1.07</f>
        <v>469.8584</v>
      </c>
    </row>
    <row r="150" spans="1:9" ht="12.75">
      <c r="A150" s="55" t="s">
        <v>109</v>
      </c>
      <c r="B150" s="9">
        <v>46</v>
      </c>
      <c r="C150" s="12" t="s">
        <v>108</v>
      </c>
      <c r="D150" s="11"/>
      <c r="E150" s="12"/>
      <c r="F150" s="12" t="s">
        <v>158</v>
      </c>
      <c r="I150" s="14">
        <v>196.39</v>
      </c>
    </row>
    <row r="151" spans="1:9" ht="12.75">
      <c r="A151" s="55" t="s">
        <v>109</v>
      </c>
      <c r="B151" s="9">
        <v>10</v>
      </c>
      <c r="C151" s="12" t="s">
        <v>108</v>
      </c>
      <c r="D151" s="11"/>
      <c r="E151" s="12"/>
      <c r="F151" s="12"/>
      <c r="I151" s="14">
        <v>53.39</v>
      </c>
    </row>
    <row r="152" spans="1:9" ht="12.75">
      <c r="A152" s="55" t="s">
        <v>109</v>
      </c>
      <c r="B152" s="9">
        <v>14</v>
      </c>
      <c r="C152" s="12" t="s">
        <v>108</v>
      </c>
      <c r="D152" s="11"/>
      <c r="E152" s="12"/>
      <c r="F152" s="12"/>
      <c r="I152" s="14">
        <v>71.01</v>
      </c>
    </row>
    <row r="153" spans="1:9" ht="12.75">
      <c r="A153" s="36" t="s">
        <v>110</v>
      </c>
      <c r="B153" s="9">
        <v>84</v>
      </c>
      <c r="C153" s="12" t="s">
        <v>111</v>
      </c>
      <c r="D153" s="11"/>
      <c r="E153" s="12"/>
      <c r="I153" s="14">
        <f>559.2*1.07+29.92</f>
        <v>628.264</v>
      </c>
    </row>
    <row r="154" spans="1:9" ht="12.75">
      <c r="A154" s="36" t="s">
        <v>112</v>
      </c>
      <c r="B154" s="44">
        <v>22</v>
      </c>
      <c r="C154" s="37" t="s">
        <v>108</v>
      </c>
      <c r="D154" s="38"/>
      <c r="E154" s="37"/>
      <c r="F154" s="37"/>
      <c r="G154" s="37"/>
      <c r="H154" s="36"/>
      <c r="I154" s="14">
        <f>109.12*1.07</f>
        <v>116.75840000000001</v>
      </c>
    </row>
    <row r="155" spans="1:9" ht="12.75">
      <c r="A155" s="47" t="s">
        <v>113</v>
      </c>
      <c r="B155" s="44">
        <v>33</v>
      </c>
      <c r="C155" s="37" t="s">
        <v>108</v>
      </c>
      <c r="D155" s="38"/>
      <c r="E155" s="37"/>
      <c r="F155" s="37"/>
      <c r="G155" s="37"/>
      <c r="H155" s="36"/>
      <c r="I155" s="14">
        <f>106.92*1.07</f>
        <v>114.40440000000001</v>
      </c>
    </row>
    <row r="156" spans="1:9" ht="12.75">
      <c r="A156" s="47" t="s">
        <v>113</v>
      </c>
      <c r="B156" s="44">
        <v>12</v>
      </c>
      <c r="C156" s="37" t="s">
        <v>108</v>
      </c>
      <c r="D156" s="38"/>
      <c r="E156" s="37"/>
      <c r="F156" s="37"/>
      <c r="G156" s="37"/>
      <c r="H156" s="36"/>
      <c r="I156" s="14">
        <v>39.55</v>
      </c>
    </row>
    <row r="157" spans="1:9" ht="12.75">
      <c r="A157" s="47" t="s">
        <v>129</v>
      </c>
      <c r="B157" s="44"/>
      <c r="C157" s="37"/>
      <c r="D157" s="38"/>
      <c r="E157" s="37"/>
      <c r="F157" s="37"/>
      <c r="G157" s="37"/>
      <c r="H157" s="36"/>
      <c r="I157" s="14">
        <v>23.56</v>
      </c>
    </row>
    <row r="158" spans="1:9" ht="12.75">
      <c r="A158" s="47" t="s">
        <v>130</v>
      </c>
      <c r="B158" s="44"/>
      <c r="C158" s="37"/>
      <c r="D158" s="38"/>
      <c r="E158" s="37"/>
      <c r="F158" s="37"/>
      <c r="G158" s="37"/>
      <c r="H158" s="36"/>
      <c r="I158" s="14">
        <v>25.61</v>
      </c>
    </row>
    <row r="159" spans="1:9" ht="12.75">
      <c r="A159" s="47" t="s">
        <v>134</v>
      </c>
      <c r="B159" s="44"/>
      <c r="C159" s="37"/>
      <c r="D159" s="38"/>
      <c r="E159" s="37"/>
      <c r="F159" s="37"/>
      <c r="G159" s="37"/>
      <c r="H159" s="36"/>
      <c r="I159" s="14">
        <v>26.73</v>
      </c>
    </row>
    <row r="160" spans="1:9" ht="12.75">
      <c r="A160" s="47" t="s">
        <v>109</v>
      </c>
      <c r="B160" s="44">
        <v>43</v>
      </c>
      <c r="C160" s="37" t="s">
        <v>108</v>
      </c>
      <c r="D160" s="38"/>
      <c r="E160" s="37"/>
      <c r="F160" s="12" t="s">
        <v>159</v>
      </c>
      <c r="G160" s="37"/>
      <c r="H160" s="36"/>
      <c r="I160" s="14">
        <v>229.59</v>
      </c>
    </row>
    <row r="161" spans="1:9" ht="12.75">
      <c r="A161" s="47" t="s">
        <v>181</v>
      </c>
      <c r="B161" s="44">
        <v>5</v>
      </c>
      <c r="C161" s="37"/>
      <c r="D161" s="38"/>
      <c r="E161" s="37"/>
      <c r="F161" s="37"/>
      <c r="G161" s="37"/>
      <c r="H161" s="36"/>
      <c r="I161" s="14">
        <v>6.58</v>
      </c>
    </row>
    <row r="162" spans="1:9" ht="13.5" thickBot="1">
      <c r="A162" s="47"/>
      <c r="B162" s="44"/>
      <c r="C162" s="37"/>
      <c r="D162" s="38"/>
      <c r="E162" s="37"/>
      <c r="F162" s="12"/>
      <c r="G162" s="37"/>
      <c r="H162" s="62" t="s">
        <v>184</v>
      </c>
      <c r="I162" s="63">
        <f>SUM(I149:I161)</f>
        <v>2001.6951999999994</v>
      </c>
    </row>
    <row r="163" spans="1:8" ht="13.5" thickTop="1">
      <c r="A163" s="36"/>
      <c r="B163" s="36"/>
      <c r="C163" s="37"/>
      <c r="D163" s="38"/>
      <c r="E163" s="37"/>
      <c r="F163" s="37"/>
      <c r="G163" s="37"/>
      <c r="H163" s="36"/>
    </row>
    <row r="164" spans="1:8" ht="12.75">
      <c r="A164" s="17" t="s">
        <v>79</v>
      </c>
      <c r="B164" s="18"/>
      <c r="C164" s="20"/>
      <c r="D164" s="19"/>
      <c r="E164" s="20"/>
      <c r="F164" s="20"/>
      <c r="G164" s="20"/>
      <c r="H164" s="21"/>
    </row>
    <row r="165" spans="1:9" ht="12.75">
      <c r="A165" s="61" t="s">
        <v>183</v>
      </c>
      <c r="B165" s="39">
        <v>1</v>
      </c>
      <c r="C165" s="57"/>
      <c r="D165" s="58"/>
      <c r="E165" s="57"/>
      <c r="F165" s="57"/>
      <c r="G165" s="57"/>
      <c r="H165" s="56"/>
      <c r="I165" s="14">
        <v>44.65</v>
      </c>
    </row>
    <row r="166" spans="1:9" ht="12.75">
      <c r="A166" s="55" t="s">
        <v>141</v>
      </c>
      <c r="B166" s="9">
        <v>1</v>
      </c>
      <c r="C166" s="12">
        <v>30</v>
      </c>
      <c r="D166" s="11"/>
      <c r="E166" s="12">
        <v>47</v>
      </c>
      <c r="F166" s="12"/>
      <c r="I166" s="14">
        <v>9.72</v>
      </c>
    </row>
    <row r="167" spans="1:8" ht="12.75">
      <c r="A167" s="36" t="s">
        <v>182</v>
      </c>
      <c r="B167" s="44">
        <v>2</v>
      </c>
      <c r="C167" s="59">
        <f>E113</f>
        <v>9.25</v>
      </c>
      <c r="D167" s="60">
        <f>C167-1/16</f>
        <v>9.1875</v>
      </c>
      <c r="E167" s="60">
        <v>22.5625</v>
      </c>
      <c r="F167" s="37">
        <f>E167-1/16</f>
        <v>22.5</v>
      </c>
      <c r="G167" s="37"/>
      <c r="H167" s="36" t="s">
        <v>150</v>
      </c>
    </row>
    <row r="168" spans="1:8" ht="12.75">
      <c r="A168" s="36" t="s">
        <v>96</v>
      </c>
      <c r="B168" s="44">
        <v>4</v>
      </c>
      <c r="C168" s="37">
        <v>10.25</v>
      </c>
      <c r="D168" s="38">
        <f>C168-1/8</f>
        <v>10.125</v>
      </c>
      <c r="E168" s="38">
        <v>11.8125</v>
      </c>
      <c r="F168" s="38">
        <f>E168-1/8</f>
        <v>11.6875</v>
      </c>
      <c r="G168" s="37"/>
      <c r="H168" s="36" t="s">
        <v>150</v>
      </c>
    </row>
    <row r="169" spans="1:9" ht="12.75">
      <c r="A169" s="36" t="s">
        <v>97</v>
      </c>
      <c r="B169" s="44">
        <v>2</v>
      </c>
      <c r="C169" s="37">
        <v>10.25</v>
      </c>
      <c r="D169" s="38">
        <f>C169-1/8</f>
        <v>10.125</v>
      </c>
      <c r="E169" s="37">
        <v>23.5</v>
      </c>
      <c r="F169" s="38">
        <f>E169-1/8</f>
        <v>23.375</v>
      </c>
      <c r="G169" s="37"/>
      <c r="H169" s="36" t="s">
        <v>150</v>
      </c>
      <c r="I169" s="14">
        <v>280.51</v>
      </c>
    </row>
    <row r="170" spans="1:9" ht="12.75">
      <c r="A170" s="36" t="s">
        <v>114</v>
      </c>
      <c r="B170">
        <v>2</v>
      </c>
      <c r="C170" s="52" t="s">
        <v>156</v>
      </c>
      <c r="E170" s="4">
        <v>2</v>
      </c>
      <c r="H170" t="s">
        <v>140</v>
      </c>
      <c r="I170" s="14">
        <v>28.25</v>
      </c>
    </row>
    <row r="171" spans="1:9" ht="12.75">
      <c r="A171" s="36" t="s">
        <v>160</v>
      </c>
      <c r="B171">
        <v>12</v>
      </c>
      <c r="C171" s="52"/>
      <c r="I171" s="14">
        <v>4.04</v>
      </c>
    </row>
    <row r="172" spans="1:9" ht="12.75">
      <c r="A172" s="36" t="s">
        <v>142</v>
      </c>
      <c r="B172">
        <v>2</v>
      </c>
      <c r="H172" t="s">
        <v>139</v>
      </c>
      <c r="I172" s="14">
        <v>45.22</v>
      </c>
    </row>
    <row r="173" spans="1:9" ht="12.75">
      <c r="A173" s="36" t="s">
        <v>146</v>
      </c>
      <c r="B173">
        <v>36</v>
      </c>
      <c r="H173" t="s">
        <v>137</v>
      </c>
      <c r="I173" s="14">
        <v>6.21</v>
      </c>
    </row>
    <row r="174" spans="1:9" ht="12.75">
      <c r="A174" s="36" t="s">
        <v>147</v>
      </c>
      <c r="B174">
        <v>36</v>
      </c>
      <c r="I174" s="14">
        <v>5.2</v>
      </c>
    </row>
    <row r="175" spans="1:9" ht="12.75">
      <c r="A175" s="36" t="s">
        <v>143</v>
      </c>
      <c r="B175">
        <v>1</v>
      </c>
      <c r="I175" s="14">
        <v>6.37</v>
      </c>
    </row>
    <row r="176" spans="1:9" ht="12.75">
      <c r="A176" s="36" t="s">
        <v>82</v>
      </c>
      <c r="B176">
        <v>300</v>
      </c>
      <c r="C176" s="4">
        <v>0.25</v>
      </c>
      <c r="I176" s="14">
        <f>1.5*19.21</f>
        <v>28.815</v>
      </c>
    </row>
    <row r="177" spans="1:9" ht="12.75">
      <c r="A177" s="36" t="s">
        <v>91</v>
      </c>
      <c r="B177">
        <v>8</v>
      </c>
      <c r="C177" s="52" t="s">
        <v>156</v>
      </c>
      <c r="E177" s="4">
        <v>26</v>
      </c>
      <c r="H177" t="s">
        <v>138</v>
      </c>
      <c r="I177" s="14">
        <f>8*17.3*1.07</f>
        <v>148.08800000000002</v>
      </c>
    </row>
    <row r="178" spans="1:9" ht="12.75">
      <c r="A178" s="36" t="s">
        <v>128</v>
      </c>
      <c r="B178">
        <v>1</v>
      </c>
      <c r="I178" s="14">
        <v>6.83</v>
      </c>
    </row>
    <row r="179" spans="1:9" ht="12.75">
      <c r="A179" s="36" t="s">
        <v>132</v>
      </c>
      <c r="C179" s="4" t="s">
        <v>133</v>
      </c>
      <c r="I179" s="14">
        <v>7.23</v>
      </c>
    </row>
    <row r="180" spans="1:9" ht="12.75">
      <c r="A180" s="36" t="s">
        <v>157</v>
      </c>
      <c r="B180">
        <v>1</v>
      </c>
      <c r="C180" s="52" t="s">
        <v>162</v>
      </c>
      <c r="I180" s="14">
        <f>33.6/2</f>
        <v>16.8</v>
      </c>
    </row>
    <row r="181" spans="1:9" ht="12.75">
      <c r="A181" s="36" t="s">
        <v>161</v>
      </c>
      <c r="B181">
        <v>12</v>
      </c>
      <c r="C181" s="52"/>
      <c r="I181" s="14">
        <f>12*1.5*1.07</f>
        <v>19.26</v>
      </c>
    </row>
    <row r="182" spans="1:9" ht="12.75">
      <c r="A182" s="36" t="s">
        <v>166</v>
      </c>
      <c r="B182">
        <v>2</v>
      </c>
      <c r="C182" s="52"/>
      <c r="I182" s="14">
        <v>6.42</v>
      </c>
    </row>
    <row r="183" spans="1:9" ht="12.75">
      <c r="A183" s="36" t="s">
        <v>210</v>
      </c>
      <c r="C183" s="52" t="s">
        <v>211</v>
      </c>
      <c r="I183" s="14">
        <v>49.35</v>
      </c>
    </row>
    <row r="184" spans="1:3" ht="12.75">
      <c r="A184" s="36" t="s">
        <v>214</v>
      </c>
      <c r="C184" s="73" t="s">
        <v>212</v>
      </c>
    </row>
    <row r="185" spans="1:10" ht="13.5" thickBot="1">
      <c r="A185" s="36"/>
      <c r="C185" s="52"/>
      <c r="H185" s="1" t="s">
        <v>185</v>
      </c>
      <c r="I185" s="63">
        <f>SUM(I165:I184)</f>
        <v>712.963</v>
      </c>
      <c r="J185" s="14"/>
    </row>
    <row r="186" ht="13.5" thickTop="1">
      <c r="I186" s="53"/>
    </row>
    <row r="187" spans="1:10" ht="13.5" thickBot="1">
      <c r="A187" s="36"/>
      <c r="B187" s="36"/>
      <c r="C187" s="37"/>
      <c r="D187" s="38"/>
      <c r="E187" s="37"/>
      <c r="F187" s="37"/>
      <c r="G187" s="37"/>
      <c r="H187" s="62" t="s">
        <v>186</v>
      </c>
      <c r="I187" s="63">
        <f>I162+I185</f>
        <v>2714.6581999999994</v>
      </c>
      <c r="J187" s="16"/>
    </row>
    <row r="188" spans="1:8" ht="13.5" thickTop="1">
      <c r="A188" s="36"/>
      <c r="B188" s="36"/>
      <c r="C188" s="37"/>
      <c r="D188" s="38"/>
      <c r="E188" s="37"/>
      <c r="F188" s="37"/>
      <c r="G188" s="37"/>
      <c r="H188" s="36"/>
    </row>
    <row r="189" spans="1:8" ht="12.75">
      <c r="A189" s="17" t="s">
        <v>115</v>
      </c>
      <c r="B189" s="18"/>
      <c r="C189" s="20"/>
      <c r="D189" s="19"/>
      <c r="E189" s="20"/>
      <c r="F189" s="20"/>
      <c r="G189" s="20"/>
      <c r="H189" s="21"/>
    </row>
    <row r="190" spans="1:3" ht="12.75">
      <c r="A190" s="36" t="s">
        <v>124</v>
      </c>
      <c r="C190" s="29">
        <v>25</v>
      </c>
    </row>
    <row r="191" spans="1:3" ht="12.75">
      <c r="A191" s="36" t="s">
        <v>116</v>
      </c>
      <c r="C191" s="29">
        <v>26.5</v>
      </c>
    </row>
    <row r="192" spans="1:3" ht="12.75">
      <c r="A192" s="36" t="s">
        <v>118</v>
      </c>
      <c r="C192" s="29">
        <v>20.75</v>
      </c>
    </row>
    <row r="193" spans="1:3" ht="12.75">
      <c r="A193" s="47" t="s">
        <v>119</v>
      </c>
      <c r="C193" s="29">
        <v>17.333333333333332</v>
      </c>
    </row>
    <row r="194" spans="1:3" ht="12.75">
      <c r="A194" s="47" t="s">
        <v>125</v>
      </c>
      <c r="C194" s="29">
        <v>15.5</v>
      </c>
    </row>
    <row r="195" spans="1:3" ht="12.75">
      <c r="A195" s="47" t="s">
        <v>126</v>
      </c>
      <c r="C195" s="29">
        <v>4.25</v>
      </c>
    </row>
    <row r="196" spans="1:3" ht="12.75">
      <c r="A196" s="47" t="s">
        <v>127</v>
      </c>
      <c r="C196" s="29">
        <v>39.5</v>
      </c>
    </row>
    <row r="197" spans="1:3" ht="12.75">
      <c r="A197" s="47" t="s">
        <v>131</v>
      </c>
      <c r="C197" s="29">
        <v>25.833333333333332</v>
      </c>
    </row>
    <row r="198" spans="1:3" ht="12.75">
      <c r="A198" s="47" t="s">
        <v>145</v>
      </c>
      <c r="C198" s="29">
        <v>37.666666666666664</v>
      </c>
    </row>
    <row r="199" spans="1:3" ht="12.75">
      <c r="A199" s="47" t="s">
        <v>136</v>
      </c>
      <c r="C199" s="29">
        <v>16</v>
      </c>
    </row>
    <row r="200" spans="1:3" ht="12.75">
      <c r="A200" s="47" t="s">
        <v>135</v>
      </c>
      <c r="C200" s="29">
        <v>22.916666666666668</v>
      </c>
    </row>
    <row r="201" spans="1:3" ht="12.75">
      <c r="A201" s="47" t="s">
        <v>154</v>
      </c>
      <c r="C201" s="29">
        <v>30.5</v>
      </c>
    </row>
    <row r="202" spans="1:3" ht="12.75">
      <c r="A202" s="47" t="s">
        <v>165</v>
      </c>
      <c r="C202" s="29">
        <v>49.583333333333336</v>
      </c>
    </row>
    <row r="203" spans="1:3" ht="12.75">
      <c r="A203" s="49" t="s">
        <v>213</v>
      </c>
      <c r="C203" s="48">
        <v>35.25</v>
      </c>
    </row>
    <row r="204" spans="1:3" ht="13.5" thickBot="1">
      <c r="A204" s="1" t="s">
        <v>117</v>
      </c>
      <c r="C204" s="65">
        <f>SUM(C190:C203)</f>
        <v>366.5833333333333</v>
      </c>
    </row>
    <row r="205" ht="13.5" thickTop="1">
      <c r="C205" s="29"/>
    </row>
    <row r="206" spans="1:4" ht="12.75">
      <c r="A206" s="17" t="s">
        <v>205</v>
      </c>
      <c r="C206" s="71" t="s">
        <v>203</v>
      </c>
      <c r="D206" s="72" t="s">
        <v>204</v>
      </c>
    </row>
    <row r="207" spans="1:4" ht="12.75">
      <c r="A207" s="39" t="s">
        <v>200</v>
      </c>
      <c r="C207" s="29">
        <v>10</v>
      </c>
      <c r="D207" s="68">
        <f>C207/0.454</f>
        <v>22.026431718061673</v>
      </c>
    </row>
    <row r="208" spans="1:4" ht="12.75">
      <c r="A208" s="39" t="s">
        <v>206</v>
      </c>
      <c r="C208" s="29">
        <v>28.5</v>
      </c>
      <c r="D208" s="68">
        <f aca="true" t="shared" si="3" ref="D208:D219">C208/0.454</f>
        <v>62.775330396475766</v>
      </c>
    </row>
    <row r="209" spans="1:4" ht="12.75">
      <c r="A209" s="8" t="s">
        <v>201</v>
      </c>
      <c r="B209" s="8"/>
      <c r="C209" s="67">
        <f>SUM(C207:C208)</f>
        <v>38.5</v>
      </c>
      <c r="D209" s="69">
        <f t="shared" si="3"/>
        <v>84.80176211453744</v>
      </c>
    </row>
    <row r="210" spans="1:4" ht="12.75">
      <c r="A210" t="s">
        <v>199</v>
      </c>
      <c r="C210" s="66">
        <v>21</v>
      </c>
      <c r="D210" s="68">
        <f t="shared" si="3"/>
        <v>46.25550660792951</v>
      </c>
    </row>
    <row r="211" spans="1:4" ht="12.75">
      <c r="A211" t="s">
        <v>198</v>
      </c>
      <c r="C211" s="66">
        <v>6.5</v>
      </c>
      <c r="D211" s="68">
        <f t="shared" si="3"/>
        <v>14.317180616740087</v>
      </c>
    </row>
    <row r="212" spans="1:4" ht="12.75">
      <c r="A212" t="s">
        <v>207</v>
      </c>
      <c r="C212" s="66">
        <v>23.25</v>
      </c>
      <c r="D212" s="68">
        <f t="shared" si="3"/>
        <v>51.21145374449339</v>
      </c>
    </row>
    <row r="213" spans="1:4" ht="12.75">
      <c r="A213" s="8" t="s">
        <v>197</v>
      </c>
      <c r="B213" s="8"/>
      <c r="C213" s="67">
        <f>SUM(C210:C212)</f>
        <v>50.75</v>
      </c>
      <c r="D213" s="69">
        <f t="shared" si="3"/>
        <v>111.78414096916299</v>
      </c>
    </row>
    <row r="214" spans="1:4" ht="12.75">
      <c r="A214" t="s">
        <v>196</v>
      </c>
      <c r="C214" s="66">
        <v>18.25</v>
      </c>
      <c r="D214" s="68">
        <f t="shared" si="3"/>
        <v>40.198237885462554</v>
      </c>
    </row>
    <row r="215" spans="1:4" ht="12.75">
      <c r="A215" t="s">
        <v>195</v>
      </c>
      <c r="C215" s="66">
        <v>42.25</v>
      </c>
      <c r="D215" s="68">
        <f t="shared" si="3"/>
        <v>93.06167400881057</v>
      </c>
    </row>
    <row r="216" spans="1:4" ht="12.75">
      <c r="A216" t="s">
        <v>208</v>
      </c>
      <c r="C216" s="66">
        <v>54</v>
      </c>
      <c r="D216" s="68">
        <f t="shared" si="3"/>
        <v>118.94273127753304</v>
      </c>
    </row>
    <row r="217" spans="1:4" ht="12.75">
      <c r="A217" s="8" t="s">
        <v>194</v>
      </c>
      <c r="B217" s="8"/>
      <c r="C217" s="67">
        <f>2*57.25</f>
        <v>114.5</v>
      </c>
      <c r="D217" s="69">
        <f t="shared" si="3"/>
        <v>252.20264317180616</v>
      </c>
    </row>
    <row r="218" spans="3:4" ht="12.75">
      <c r="C218" s="48"/>
      <c r="D218" s="70"/>
    </row>
    <row r="219" spans="1:4" ht="12.75">
      <c r="A219" s="8" t="s">
        <v>202</v>
      </c>
      <c r="B219" s="8"/>
      <c r="C219" s="67">
        <f>C209+C213+C217</f>
        <v>203.75</v>
      </c>
      <c r="D219" s="69">
        <f t="shared" si="3"/>
        <v>448.7885462555066</v>
      </c>
    </row>
    <row r="220" ht="12.75">
      <c r="C220" s="29"/>
    </row>
    <row r="221" spans="1:3" ht="12.75">
      <c r="A221" s="8" t="s">
        <v>209</v>
      </c>
      <c r="B221">
        <v>57</v>
      </c>
      <c r="C221" s="29"/>
    </row>
  </sheetData>
  <mergeCells count="1">
    <mergeCell ref="A1:H1"/>
  </mergeCells>
  <printOptions/>
  <pageMargins left="0.5511811023622047" right="0.35433070866141736" top="0.984251968503937" bottom="0.984251968503937" header="0.5118110236220472" footer="0.5118110236220472"/>
  <pageSetup orientation="landscape" r:id="rId1"/>
  <headerFooter alignWithMargins="0">
    <oddFooter>&amp;L&amp;F&amp;C- &amp;P -&amp;R&amp;D</oddFooter>
  </headerFooter>
  <rowBreaks count="3" manualBreakCount="3">
    <brk id="49" max="255" man="1"/>
    <brk id="95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Vliet</dc:creator>
  <cp:keywords/>
  <dc:description/>
  <cp:lastModifiedBy>Pieter van Vliet</cp:lastModifiedBy>
  <cp:lastPrinted>2005-04-29T05:38:00Z</cp:lastPrinted>
  <dcterms:created xsi:type="dcterms:W3CDTF">2004-12-28T02:29:52Z</dcterms:created>
  <dcterms:modified xsi:type="dcterms:W3CDTF">2009-04-28T20:43:25Z</dcterms:modified>
  <cp:category/>
  <cp:version/>
  <cp:contentType/>
  <cp:contentStatus/>
</cp:coreProperties>
</file>